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i_000\Desktop\ZELEŇ\VŘ 2019\KOUPALIÅ TÄ RADVANICE 2019\VŘ STAVEBNÍ PRÁCE\"/>
    </mc:Choice>
  </mc:AlternateContent>
  <bookViews>
    <workbookView xWindow="0" yWindow="0" windowWidth="24000" windowHeight="9735" activeTab="3"/>
  </bookViews>
  <sheets>
    <sheet name="Rekapitulace stavby" sheetId="1" r:id="rId1"/>
    <sheet name="00 - Ostatní a vedlejší n..." sheetId="2" r:id="rId2"/>
    <sheet name="02 - Terénní úpravy a pěš..." sheetId="3" r:id="rId3"/>
    <sheet name="02 N - Terénní úpravy a p...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5" i="1" l="1"/>
  <c r="AN95" i="1"/>
  <c r="AN96" i="1"/>
  <c r="AN97" i="1"/>
  <c r="AN94" i="1"/>
  <c r="BK216" i="4" l="1"/>
  <c r="BI216" i="4"/>
  <c r="BH216" i="4"/>
  <c r="BG216" i="4"/>
  <c r="BF216" i="4"/>
  <c r="T216" i="4"/>
  <c r="R216" i="4"/>
  <c r="R215" i="4" s="1"/>
  <c r="P216" i="4"/>
  <c r="J216" i="4"/>
  <c r="BE216" i="4" s="1"/>
  <c r="BK215" i="4"/>
  <c r="T215" i="4"/>
  <c r="P215" i="4"/>
  <c r="J215" i="4"/>
  <c r="BK211" i="4"/>
  <c r="BI211" i="4"/>
  <c r="BH211" i="4"/>
  <c r="BG211" i="4"/>
  <c r="BF211" i="4"/>
  <c r="T211" i="4"/>
  <c r="R211" i="4"/>
  <c r="P211" i="4"/>
  <c r="J211" i="4"/>
  <c r="BE211" i="4" s="1"/>
  <c r="BK208" i="4"/>
  <c r="BI208" i="4"/>
  <c r="BH208" i="4"/>
  <c r="BG208" i="4"/>
  <c r="BF208" i="4"/>
  <c r="BE208" i="4"/>
  <c r="T208" i="4"/>
  <c r="R208" i="4"/>
  <c r="P208" i="4"/>
  <c r="J208" i="4"/>
  <c r="BK205" i="4"/>
  <c r="BI205" i="4"/>
  <c r="BH205" i="4"/>
  <c r="BG205" i="4"/>
  <c r="BF205" i="4"/>
  <c r="T205" i="4"/>
  <c r="R205" i="4"/>
  <c r="R201" i="4" s="1"/>
  <c r="P205" i="4"/>
  <c r="P201" i="4" s="1"/>
  <c r="J205" i="4"/>
  <c r="BE205" i="4" s="1"/>
  <c r="BK202" i="4"/>
  <c r="BI202" i="4"/>
  <c r="BH202" i="4"/>
  <c r="BG202" i="4"/>
  <c r="BF202" i="4"/>
  <c r="T202" i="4"/>
  <c r="T201" i="4" s="1"/>
  <c r="R202" i="4"/>
  <c r="P202" i="4"/>
  <c r="J202" i="4"/>
  <c r="BE202" i="4" s="1"/>
  <c r="BK201" i="4"/>
  <c r="J201" i="4" s="1"/>
  <c r="J101" i="4" s="1"/>
  <c r="BK198" i="4"/>
  <c r="BI198" i="4"/>
  <c r="BH198" i="4"/>
  <c r="BG198" i="4"/>
  <c r="BF198" i="4"/>
  <c r="T198" i="4"/>
  <c r="R198" i="4"/>
  <c r="P198" i="4"/>
  <c r="J198" i="4"/>
  <c r="BE198" i="4" s="1"/>
  <c r="BK189" i="4"/>
  <c r="BI189" i="4"/>
  <c r="BH189" i="4"/>
  <c r="BG189" i="4"/>
  <c r="BF189" i="4"/>
  <c r="BE189" i="4"/>
  <c r="T189" i="4"/>
  <c r="R189" i="4"/>
  <c r="P189" i="4"/>
  <c r="J189" i="4"/>
  <c r="BK185" i="4"/>
  <c r="BI185" i="4"/>
  <c r="BH185" i="4"/>
  <c r="BG185" i="4"/>
  <c r="BF185" i="4"/>
  <c r="T185" i="4"/>
  <c r="R185" i="4"/>
  <c r="P185" i="4"/>
  <c r="J185" i="4"/>
  <c r="BE185" i="4" s="1"/>
  <c r="BK181" i="4"/>
  <c r="BI181" i="4"/>
  <c r="BH181" i="4"/>
  <c r="BG181" i="4"/>
  <c r="BF181" i="4"/>
  <c r="T181" i="4"/>
  <c r="R181" i="4"/>
  <c r="P181" i="4"/>
  <c r="J181" i="4"/>
  <c r="BE181" i="4" s="1"/>
  <c r="BK178" i="4"/>
  <c r="BI178" i="4"/>
  <c r="BH178" i="4"/>
  <c r="BG178" i="4"/>
  <c r="BF178" i="4"/>
  <c r="T178" i="4"/>
  <c r="R178" i="4"/>
  <c r="P178" i="4"/>
  <c r="J178" i="4"/>
  <c r="BE178" i="4" s="1"/>
  <c r="BK171" i="4"/>
  <c r="BI171" i="4"/>
  <c r="BH171" i="4"/>
  <c r="BG171" i="4"/>
  <c r="BF171" i="4"/>
  <c r="T171" i="4"/>
  <c r="R171" i="4"/>
  <c r="P171" i="4"/>
  <c r="J171" i="4"/>
  <c r="BE171" i="4" s="1"/>
  <c r="BK164" i="4"/>
  <c r="BI164" i="4"/>
  <c r="BH164" i="4"/>
  <c r="BG164" i="4"/>
  <c r="BF164" i="4"/>
  <c r="T164" i="4"/>
  <c r="T160" i="4" s="1"/>
  <c r="R164" i="4"/>
  <c r="R160" i="4" s="1"/>
  <c r="P164" i="4"/>
  <c r="J164" i="4"/>
  <c r="BE164" i="4" s="1"/>
  <c r="BK161" i="4"/>
  <c r="BK160" i="4" s="1"/>
  <c r="J160" i="4" s="1"/>
  <c r="J100" i="4" s="1"/>
  <c r="BI161" i="4"/>
  <c r="BH161" i="4"/>
  <c r="BG161" i="4"/>
  <c r="BF161" i="4"/>
  <c r="T161" i="4"/>
  <c r="R161" i="4"/>
  <c r="P161" i="4"/>
  <c r="J161" i="4"/>
  <c r="BE161" i="4" s="1"/>
  <c r="P160" i="4"/>
  <c r="BK156" i="4"/>
  <c r="BI156" i="4"/>
  <c r="BH156" i="4"/>
  <c r="BG156" i="4"/>
  <c r="BF156" i="4"/>
  <c r="BE156" i="4"/>
  <c r="T156" i="4"/>
  <c r="T155" i="4" s="1"/>
  <c r="R156" i="4"/>
  <c r="P156" i="4"/>
  <c r="J156" i="4"/>
  <c r="BK155" i="4"/>
  <c r="J155" i="4" s="1"/>
  <c r="J99" i="4" s="1"/>
  <c r="R155" i="4"/>
  <c r="P155" i="4"/>
  <c r="BK149" i="4"/>
  <c r="BI149" i="4"/>
  <c r="BH149" i="4"/>
  <c r="BG149" i="4"/>
  <c r="BF149" i="4"/>
  <c r="T149" i="4"/>
  <c r="R149" i="4"/>
  <c r="P149" i="4"/>
  <c r="J149" i="4"/>
  <c r="BE149" i="4" s="1"/>
  <c r="BK146" i="4"/>
  <c r="BI146" i="4"/>
  <c r="BH146" i="4"/>
  <c r="BG146" i="4"/>
  <c r="BF146" i="4"/>
  <c r="T146" i="4"/>
  <c r="R146" i="4"/>
  <c r="P146" i="4"/>
  <c r="J146" i="4"/>
  <c r="BE146" i="4" s="1"/>
  <c r="BK143" i="4"/>
  <c r="BI143" i="4"/>
  <c r="BH143" i="4"/>
  <c r="BG143" i="4"/>
  <c r="BF143" i="4"/>
  <c r="T143" i="4"/>
  <c r="R143" i="4"/>
  <c r="P143" i="4"/>
  <c r="J143" i="4"/>
  <c r="BE143" i="4" s="1"/>
  <c r="BK139" i="4"/>
  <c r="BI139" i="4"/>
  <c r="BH139" i="4"/>
  <c r="BG139" i="4"/>
  <c r="BF139" i="4"/>
  <c r="T139" i="4"/>
  <c r="R139" i="4"/>
  <c r="P139" i="4"/>
  <c r="J139" i="4"/>
  <c r="BE139" i="4" s="1"/>
  <c r="BK132" i="4"/>
  <c r="BI132" i="4"/>
  <c r="BH132" i="4"/>
  <c r="BG132" i="4"/>
  <c r="BF132" i="4"/>
  <c r="T132" i="4"/>
  <c r="T124" i="4" s="1"/>
  <c r="R132" i="4"/>
  <c r="R124" i="4" s="1"/>
  <c r="R123" i="4" s="1"/>
  <c r="R122" i="4" s="1"/>
  <c r="P132" i="4"/>
  <c r="J132" i="4"/>
  <c r="BE132" i="4" s="1"/>
  <c r="BK125" i="4"/>
  <c r="BI125" i="4"/>
  <c r="F37" i="4" s="1"/>
  <c r="BH125" i="4"/>
  <c r="BG125" i="4"/>
  <c r="BF125" i="4"/>
  <c r="T125" i="4"/>
  <c r="R125" i="4"/>
  <c r="P125" i="4"/>
  <c r="J125" i="4"/>
  <c r="BE125" i="4" s="1"/>
  <c r="P124" i="4"/>
  <c r="P123" i="4" s="1"/>
  <c r="P122" i="4" s="1"/>
  <c r="J119" i="4"/>
  <c r="J118" i="4"/>
  <c r="F116" i="4"/>
  <c r="E114" i="4"/>
  <c r="J102" i="4"/>
  <c r="J92" i="4"/>
  <c r="J91" i="4"/>
  <c r="F89" i="4"/>
  <c r="E87" i="4"/>
  <c r="J37" i="4"/>
  <c r="J36" i="4"/>
  <c r="J35" i="4"/>
  <c r="E15" i="4"/>
  <c r="F118" i="4" s="1"/>
  <c r="J12" i="4"/>
  <c r="J89" i="4" s="1"/>
  <c r="E7" i="4"/>
  <c r="E85" i="4" s="1"/>
  <c r="BK159" i="3"/>
  <c r="BI159" i="3"/>
  <c r="BH159" i="3"/>
  <c r="BG159" i="3"/>
  <c r="BF159" i="3"/>
  <c r="T159" i="3"/>
  <c r="R159" i="3"/>
  <c r="P159" i="3"/>
  <c r="J159" i="3"/>
  <c r="BE159" i="3" s="1"/>
  <c r="BK155" i="3"/>
  <c r="BI155" i="3"/>
  <c r="BH155" i="3"/>
  <c r="BG155" i="3"/>
  <c r="BF155" i="3"/>
  <c r="T155" i="3"/>
  <c r="R155" i="3"/>
  <c r="P155" i="3"/>
  <c r="J155" i="3"/>
  <c r="BE155" i="3" s="1"/>
  <c r="BK151" i="3"/>
  <c r="BI151" i="3"/>
  <c r="BH151" i="3"/>
  <c r="BG151" i="3"/>
  <c r="BF151" i="3"/>
  <c r="T151" i="3"/>
  <c r="R151" i="3"/>
  <c r="P151" i="3"/>
  <c r="J151" i="3"/>
  <c r="BE151" i="3" s="1"/>
  <c r="BK147" i="3"/>
  <c r="BI147" i="3"/>
  <c r="BH147" i="3"/>
  <c r="BG147" i="3"/>
  <c r="BF147" i="3"/>
  <c r="T147" i="3"/>
  <c r="T134" i="3" s="1"/>
  <c r="R147" i="3"/>
  <c r="P147" i="3"/>
  <c r="J147" i="3"/>
  <c r="BE147" i="3" s="1"/>
  <c r="BK144" i="3"/>
  <c r="BI144" i="3"/>
  <c r="BH144" i="3"/>
  <c r="BG144" i="3"/>
  <c r="BF144" i="3"/>
  <c r="T144" i="3"/>
  <c r="R144" i="3"/>
  <c r="P144" i="3"/>
  <c r="J144" i="3"/>
  <c r="BE144" i="3" s="1"/>
  <c r="BK141" i="3"/>
  <c r="BI141" i="3"/>
  <c r="BH141" i="3"/>
  <c r="BG141" i="3"/>
  <c r="BF141" i="3"/>
  <c r="T141" i="3"/>
  <c r="R141" i="3"/>
  <c r="P141" i="3"/>
  <c r="J141" i="3"/>
  <c r="BE141" i="3" s="1"/>
  <c r="BK138" i="3"/>
  <c r="BI138" i="3"/>
  <c r="BH138" i="3"/>
  <c r="BG138" i="3"/>
  <c r="BF138" i="3"/>
  <c r="BE138" i="3"/>
  <c r="T138" i="3"/>
  <c r="R138" i="3"/>
  <c r="P138" i="3"/>
  <c r="J138" i="3"/>
  <c r="BK135" i="3"/>
  <c r="BK134" i="3" s="1"/>
  <c r="J134" i="3" s="1"/>
  <c r="J100" i="3" s="1"/>
  <c r="BI135" i="3"/>
  <c r="BH135" i="3"/>
  <c r="BG135" i="3"/>
  <c r="BF135" i="3"/>
  <c r="T135" i="3"/>
  <c r="R135" i="3"/>
  <c r="P135" i="3"/>
  <c r="J135" i="3"/>
  <c r="BE135" i="3" s="1"/>
  <c r="P134" i="3"/>
  <c r="BK131" i="3"/>
  <c r="BI131" i="3"/>
  <c r="BH131" i="3"/>
  <c r="BG131" i="3"/>
  <c r="BF131" i="3"/>
  <c r="T131" i="3"/>
  <c r="R131" i="3"/>
  <c r="R127" i="3" s="1"/>
  <c r="P131" i="3"/>
  <c r="J131" i="3"/>
  <c r="BE131" i="3" s="1"/>
  <c r="BK128" i="3"/>
  <c r="BI128" i="3"/>
  <c r="BH128" i="3"/>
  <c r="BG128" i="3"/>
  <c r="BF128" i="3"/>
  <c r="T128" i="3"/>
  <c r="T127" i="3" s="1"/>
  <c r="R128" i="3"/>
  <c r="P128" i="3"/>
  <c r="J128" i="3"/>
  <c r="BE128" i="3" s="1"/>
  <c r="BK127" i="3"/>
  <c r="J127" i="3" s="1"/>
  <c r="J99" i="3" s="1"/>
  <c r="BK123" i="3"/>
  <c r="BI123" i="3"/>
  <c r="BH123" i="3"/>
  <c r="BG123" i="3"/>
  <c r="BF123" i="3"/>
  <c r="T123" i="3"/>
  <c r="R123" i="3"/>
  <c r="R122" i="3" s="1"/>
  <c r="P123" i="3"/>
  <c r="J123" i="3"/>
  <c r="BE123" i="3" s="1"/>
  <c r="BK122" i="3"/>
  <c r="J122" i="3" s="1"/>
  <c r="J98" i="3" s="1"/>
  <c r="T122" i="3"/>
  <c r="P122" i="3"/>
  <c r="J117" i="3"/>
  <c r="J116" i="3"/>
  <c r="F114" i="3"/>
  <c r="E112" i="3"/>
  <c r="J92" i="3"/>
  <c r="J91" i="3"/>
  <c r="F89" i="3"/>
  <c r="E87" i="3"/>
  <c r="J37" i="3"/>
  <c r="J36" i="3"/>
  <c r="J35" i="3"/>
  <c r="J18" i="3"/>
  <c r="E18" i="3"/>
  <c r="F91" i="3" s="1"/>
  <c r="J17" i="3"/>
  <c r="J12" i="3"/>
  <c r="J114" i="3" s="1"/>
  <c r="E7" i="3"/>
  <c r="E110" i="3" s="1"/>
  <c r="BK132" i="2"/>
  <c r="BK131" i="2" s="1"/>
  <c r="J131" i="2" s="1"/>
  <c r="J101" i="2" s="1"/>
  <c r="BI132" i="2"/>
  <c r="BH132" i="2"/>
  <c r="BG132" i="2"/>
  <c r="BF132" i="2"/>
  <c r="T132" i="2"/>
  <c r="T131" i="2" s="1"/>
  <c r="R132" i="2"/>
  <c r="R131" i="2" s="1"/>
  <c r="P132" i="2"/>
  <c r="P131" i="2" s="1"/>
  <c r="J132" i="2"/>
  <c r="BE132" i="2" s="1"/>
  <c r="BK130" i="2"/>
  <c r="BK129" i="2" s="1"/>
  <c r="J129" i="2" s="1"/>
  <c r="J100" i="2" s="1"/>
  <c r="BI130" i="2"/>
  <c r="BH130" i="2"/>
  <c r="BG130" i="2"/>
  <c r="BF130" i="2"/>
  <c r="T130" i="2"/>
  <c r="R130" i="2"/>
  <c r="R129" i="2" s="1"/>
  <c r="P130" i="2"/>
  <c r="P129" i="2" s="1"/>
  <c r="J130" i="2"/>
  <c r="BE130" i="2" s="1"/>
  <c r="T129" i="2"/>
  <c r="BK126" i="2"/>
  <c r="BK125" i="2" s="1"/>
  <c r="J125" i="2" s="1"/>
  <c r="J99" i="2" s="1"/>
  <c r="BI126" i="2"/>
  <c r="BH126" i="2"/>
  <c r="BG126" i="2"/>
  <c r="BF126" i="2"/>
  <c r="T126" i="2"/>
  <c r="T125" i="2" s="1"/>
  <c r="R126" i="2"/>
  <c r="P126" i="2"/>
  <c r="J126" i="2"/>
  <c r="BE126" i="2" s="1"/>
  <c r="R125" i="2"/>
  <c r="P125" i="2"/>
  <c r="BK124" i="2"/>
  <c r="BK123" i="2" s="1"/>
  <c r="J123" i="2" s="1"/>
  <c r="J98" i="2" s="1"/>
  <c r="BI124" i="2"/>
  <c r="BH124" i="2"/>
  <c r="BG124" i="2"/>
  <c r="BF124" i="2"/>
  <c r="T124" i="2"/>
  <c r="R124" i="2"/>
  <c r="R123" i="2" s="1"/>
  <c r="P124" i="2"/>
  <c r="J124" i="2"/>
  <c r="BE124" i="2" s="1"/>
  <c r="T123" i="2"/>
  <c r="P123" i="2"/>
  <c r="J118" i="2"/>
  <c r="J117" i="2"/>
  <c r="F115" i="2"/>
  <c r="E113" i="2"/>
  <c r="J92" i="2"/>
  <c r="J91" i="2"/>
  <c r="F89" i="2"/>
  <c r="E87" i="2"/>
  <c r="J37" i="2"/>
  <c r="J36" i="2"/>
  <c r="J35" i="2"/>
  <c r="J18" i="2"/>
  <c r="E18" i="2"/>
  <c r="F91" i="2" s="1"/>
  <c r="J17" i="2"/>
  <c r="J12" i="2"/>
  <c r="J89" i="2" s="1"/>
  <c r="E7" i="2"/>
  <c r="E111" i="2" s="1"/>
  <c r="BD97" i="1"/>
  <c r="BC97" i="1"/>
  <c r="BB97" i="1"/>
  <c r="BA97" i="1"/>
  <c r="AZ97" i="1"/>
  <c r="AY97" i="1"/>
  <c r="AX97" i="1"/>
  <c r="AW97" i="1"/>
  <c r="AV97" i="1"/>
  <c r="AU97" i="1"/>
  <c r="BD96" i="1"/>
  <c r="BC96" i="1"/>
  <c r="BB96" i="1"/>
  <c r="BA96" i="1"/>
  <c r="AZ96" i="1"/>
  <c r="AY96" i="1"/>
  <c r="AX96" i="1"/>
  <c r="AW96" i="1"/>
  <c r="AV96" i="1"/>
  <c r="AT96" i="1" s="1"/>
  <c r="AU96" i="1"/>
  <c r="BD95" i="1"/>
  <c r="BC95" i="1"/>
  <c r="BB95" i="1"/>
  <c r="BA95" i="1"/>
  <c r="BA94" i="1" s="1"/>
  <c r="AZ95" i="1"/>
  <c r="AY95" i="1"/>
  <c r="AX95" i="1"/>
  <c r="AW95" i="1"/>
  <c r="AV95" i="1"/>
  <c r="AU95" i="1"/>
  <c r="AS94" i="1"/>
  <c r="AM90" i="1"/>
  <c r="L90" i="1"/>
  <c r="AM89" i="1"/>
  <c r="L89" i="1"/>
  <c r="AM87" i="1"/>
  <c r="L87" i="1"/>
  <c r="L85" i="1"/>
  <c r="L84" i="1"/>
  <c r="BK124" i="4" l="1"/>
  <c r="J34" i="4"/>
  <c r="F36" i="4"/>
  <c r="F34" i="4"/>
  <c r="AT95" i="1"/>
  <c r="AU94" i="1"/>
  <c r="BC94" i="1"/>
  <c r="W32" i="1" s="1"/>
  <c r="AT97" i="1"/>
  <c r="AW94" i="1"/>
  <c r="AK30" i="1" s="1"/>
  <c r="W30" i="1"/>
  <c r="J116" i="4"/>
  <c r="AZ94" i="1"/>
  <c r="BD94" i="1"/>
  <c r="W33" i="1" s="1"/>
  <c r="BB94" i="1"/>
  <c r="W31" i="1" s="1"/>
  <c r="J122" i="2"/>
  <c r="J121" i="2" s="1"/>
  <c r="AG95" i="1" s="1"/>
  <c r="J34" i="2"/>
  <c r="E85" i="2"/>
  <c r="F37" i="2"/>
  <c r="F34" i="2"/>
  <c r="F36" i="2"/>
  <c r="P122" i="2"/>
  <c r="P121" i="2" s="1"/>
  <c r="F35" i="2"/>
  <c r="F117" i="2"/>
  <c r="F35" i="4"/>
  <c r="T121" i="3"/>
  <c r="T120" i="3" s="1"/>
  <c r="BK121" i="3"/>
  <c r="F37" i="3"/>
  <c r="F34" i="3"/>
  <c r="R134" i="3"/>
  <c r="P127" i="3"/>
  <c r="P121" i="3" s="1"/>
  <c r="P120" i="3" s="1"/>
  <c r="J34" i="3"/>
  <c r="E85" i="3"/>
  <c r="R121" i="3"/>
  <c r="R120" i="3" s="1"/>
  <c r="F35" i="3"/>
  <c r="F36" i="3"/>
  <c r="J124" i="4"/>
  <c r="J98" i="4" s="1"/>
  <c r="BK123" i="4"/>
  <c r="T123" i="4"/>
  <c r="T122" i="4" s="1"/>
  <c r="F33" i="4"/>
  <c r="J33" i="4"/>
  <c r="E112" i="4"/>
  <c r="F91" i="4"/>
  <c r="F33" i="3"/>
  <c r="J33" i="3"/>
  <c r="J89" i="3"/>
  <c r="F116" i="3"/>
  <c r="F33" i="2"/>
  <c r="J33" i="2"/>
  <c r="T122" i="2"/>
  <c r="T121" i="2" s="1"/>
  <c r="R122" i="2"/>
  <c r="R121" i="2" s="1"/>
  <c r="BK122" i="2"/>
  <c r="J115" i="2"/>
  <c r="AV94" i="1"/>
  <c r="BK120" i="3" l="1"/>
  <c r="J120" i="3" s="1"/>
  <c r="J121" i="3"/>
  <c r="J97" i="3" s="1"/>
  <c r="AY94" i="1"/>
  <c r="AX94" i="1"/>
  <c r="J123" i="4"/>
  <c r="J97" i="4" s="1"/>
  <c r="BK122" i="4"/>
  <c r="J122" i="4" s="1"/>
  <c r="BK121" i="2"/>
  <c r="J97" i="2"/>
  <c r="AT94" i="1"/>
  <c r="AG96" i="1" l="1"/>
  <c r="J30" i="3"/>
  <c r="J39" i="3" s="1"/>
  <c r="J96" i="3"/>
  <c r="J96" i="4"/>
  <c r="AG97" i="1" s="1"/>
  <c r="J30" i="4"/>
  <c r="J39" i="4" s="1"/>
  <c r="J96" i="2"/>
  <c r="J30" i="2"/>
  <c r="J39" i="2" s="1"/>
  <c r="AG94" i="1" l="1"/>
  <c r="AK26" i="1" l="1"/>
</calcChain>
</file>

<file path=xl/sharedStrings.xml><?xml version="1.0" encoding="utf-8"?>
<sst xmlns="http://schemas.openxmlformats.org/spreadsheetml/2006/main" count="2043" uniqueCount="325">
  <si>
    <t>Export Komplet</t>
  </si>
  <si>
    <t/>
  </si>
  <si>
    <t>2.0</t>
  </si>
  <si>
    <t>ZAMOK</t>
  </si>
  <si>
    <t>False</t>
  </si>
  <si>
    <t>{2aa438a2-4cc2-4c6a-bf1c-704e19c46737}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</si>
  <si>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</si>
  <si>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</si>
  <si>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</si>
  <si>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</si>
  <si>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</si>
  <si>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</si>
  <si>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</si>
  <si>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</si>
  <si>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2019-1c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</si>
  <si>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</si>
  <si>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</si>
  <si>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ZELEŇ V AREÁLU BÝVALÉHO KOUPALIŠTĚ V RADVANICÍCH</t>
  </si>
  <si>
    <t>KSO:</t>
  </si>
  <si>
    <t>CC-CZ:</t>
  </si>
  <si>
    <t>Místo:</t>
  </si>
  <si>
    <t>Ostrava, MO Radvanice a Bartovice</t>
  </si>
  <si>
    <t>Datum:</t>
  </si>
  <si>
    <t>7. 8. 2018</t>
  </si>
  <si>
    <t>Zadavatel:</t>
  </si>
  <si>
    <t>IČ:</t>
  </si>
  <si>
    <t>00845451</t>
  </si>
  <si>
    <t>SMO Ostrava, MO Radvanice a Bartovice</t>
  </si>
  <si>
    <t>DIČ:</t>
  </si>
  <si>
    <t>Uchazeč:</t>
  </si>
  <si>
    <t>Ostravské městské lesy a zeleň, s.r.o.</t>
  </si>
  <si>
    <t>CZ 258 16 977</t>
  </si>
  <si>
    <t>Projektant:</t>
  </si>
  <si>
    <t>69221189</t>
  </si>
  <si>
    <t>Ing. Magda Cigánková Fialová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</si>
  <si>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</si>
  <si>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</si>
  <si>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</si>
  <si>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</si>
  <si>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</si>
  <si>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</si>
  <si>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</si>
  <si>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</si>
  <si>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</si>
  <si>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</si>
  <si>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</si>
  <si>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</si>
  <si>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</si>
  <si>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</si>
  <si>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</si>
  <si>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</si>
  <si>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</si>
  <si>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</si>
  <si>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</si>
  <si>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</si>
  <si>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</si>
  <si>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</si>
  <si>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</si>
  <si>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</si>
  <si>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</si>
  <si>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</si>
  <si>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</si>
  <si>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</si>
  <si>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</si>
  <si>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</si>
  <si>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</si>
  <si>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</si>
  <si>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</si>
  <si>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</si>
  <si>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</si>
  <si>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</si>
  <si>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</si>
  <si>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</si>
  <si>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</si>
  <si>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</si>
  <si>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</si>
  <si>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</si>
  <si>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</si>
  <si>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</si>
  <si>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</si>
  <si>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</si>
  <si>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</si>
  <si>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</si>
  <si>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</si>
  <si>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Ostatní a vedlejší náklady</t>
  </si>
  <si>
    <t>STA</t>
  </si>
  <si>
    <t>1</t>
  </si>
  <si>
    <t>{2c2c38b9-a80f-4dc2-b33e-3245083b9551}</t>
  </si>
  <si>
    <t>2</t>
  </si>
  <si>
    <t>02</t>
  </si>
  <si>
    <t>Terénní úpravy a pěšiny-způsobilá</t>
  </si>
  <si>
    <t>{a9ebd12f-e3b7-4394-96ed-151c5c1f56e8}</t>
  </si>
  <si>
    <t>02 N</t>
  </si>
  <si>
    <t>Terénní úpravy a pěšiny - nezpůsobilé</t>
  </si>
  <si>
    <t>{0337bd56-9520-4660-9abf-6fd7e0cb010b}</t>
  </si>
  <si>
    <t>PČ</t>
  </si>
  <si>
    <t>MJ</t>
  </si>
  <si>
    <t>Množství</t>
  </si>
  <si>
    <t>J.cena [CZK]</t>
  </si>
  <si>
    <t>Cena celkem [CZK]</t>
  </si>
  <si>
    <t>Cenová soustava</t>
  </si>
  <si>
    <t>Náklady soupisu celkem</t>
  </si>
  <si>
    <t>VRN</t>
  </si>
  <si>
    <t>Vedlejší rozpočtové náklady</t>
  </si>
  <si>
    <t>VRN1</t>
  </si>
  <si>
    <t>Geodetické práce</t>
  </si>
  <si>
    <t>K</t>
  </si>
  <si>
    <t>012002000</t>
  </si>
  <si>
    <t>Geodetické práce, vytýčení</t>
  </si>
  <si>
    <t>kpt</t>
  </si>
  <si>
    <t>VRN3</t>
  </si>
  <si>
    <t>Zařízení staveniště</t>
  </si>
  <si>
    <t>032002000</t>
  </si>
  <si>
    <t>Vybavení staveniště</t>
  </si>
  <si>
    <t>VV</t>
  </si>
  <si>
    <t>"mobilní toalety, generátor atd." 1</t>
  </si>
  <si>
    <t>Součet</t>
  </si>
  <si>
    <t>3</t>
  </si>
  <si>
    <t>VRN7</t>
  </si>
  <si>
    <t>Provozní vlivy</t>
  </si>
  <si>
    <t>4</t>
  </si>
  <si>
    <t>079002000</t>
  </si>
  <si>
    <t>Ostatní provozní vlivy - oprava poškozených ploch kácením a manipulací s dřevní hmotou</t>
  </si>
  <si>
    <t>VRN9</t>
  </si>
  <si>
    <t>Ostatní náklady</t>
  </si>
  <si>
    <t>5</t>
  </si>
  <si>
    <t>092002000</t>
  </si>
  <si>
    <t>Ostatní náklady - očištění a umytí zpevněných ploch</t>
  </si>
  <si>
    <t>KRYCÍ LIST SOUPISU PRACÍ</t>
  </si>
  <si>
    <t>Objekt:</t>
  </si>
  <si>
    <t>00 - Ostatní a vedlejší náklady</t>
  </si>
  <si>
    <t>REKAPITULACE ČLENĚNÍ SOUPISU PRACÍ</t>
  </si>
  <si>
    <t>Kód dílu - Popis</t>
  </si>
  <si>
    <t>Náklady ze soupisu prací</t>
  </si>
  <si>
    <t>-1</t>
  </si>
  <si>
    <t>VRN - Vedlejší rozpočtové náklady</t>
  </si>
  <si>
    <t xml:space="preserve">    VRN1 - Geodetické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</si>
  <si>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</si>
  <si>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</si>
  <si>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</si>
  <si>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</si>
  <si>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J. Nh [h]</t>
  </si>
  <si>
    <t>Nh celkem [h]</t>
  </si>
  <si>
    <t>J. hmotnost [t]</t>
  </si>
  <si>
    <t>Hmotnost celkem [t]</t>
  </si>
  <si>
    <t>J. suť [t]</t>
  </si>
  <si>
    <t>Suť Celkem [t]</t>
  </si>
  <si>
    <t>ROZPOCET</t>
  </si>
  <si>
    <t>-1954073184</t>
  </si>
  <si>
    <t>-2101678267</t>
  </si>
  <si>
    <t>1931461767</t>
  </si>
  <si>
    <t>-1806125131</t>
  </si>
  <si>
    <t>02 - Terénní úpravy a pěšiny-způsobilá</t>
  </si>
  <si>
    <t>HSV - Práce a dodávky HSV</t>
  </si>
  <si>
    <t xml:space="preserve">    1 - Zemní práce - uznatelné</t>
  </si>
  <si>
    <t xml:space="preserve">    3 - Svislé a kompletní konstrukce</t>
  </si>
  <si>
    <t xml:space="preserve">    5 - Komunikace pozemní</t>
  </si>
  <si>
    <t>HSV</t>
  </si>
  <si>
    <t>Práce a dodávky HSV</t>
  </si>
  <si>
    <t>Zemní práce - uznatelné</t>
  </si>
  <si>
    <t>182101101</t>
  </si>
  <si>
    <t>Svahování - terénní modelace, vyrovnání terénu, v hornině tř. 1 až 4, v rovině a na svahu do 1:2</t>
  </si>
  <si>
    <t>m2</t>
  </si>
  <si>
    <t>1351368311</t>
  </si>
  <si>
    <t>"Jemná modelace terénu a svahů v místě budoucích trávníků a částí keřových výsadeb"</t>
  </si>
  <si>
    <t>10500</t>
  </si>
  <si>
    <t>Svislé a kompletní konstrukce</t>
  </si>
  <si>
    <t>326217221</t>
  </si>
  <si>
    <t>Zdění LTM z pravidelných kamenů na maltu, objem jednoho kamene přes 0,02 m3</t>
  </si>
  <si>
    <t>m3</t>
  </si>
  <si>
    <t>CS ÚRS 2017 01</t>
  </si>
  <si>
    <t>-1886916268</t>
  </si>
  <si>
    <t>"kamenné schody" 3,51</t>
  </si>
  <si>
    <t>M</t>
  </si>
  <si>
    <t>583810860</t>
  </si>
  <si>
    <t>Haklík - kámen lomový upravený LKU štípaný (80, 40, 20 cm) pískovec</t>
  </si>
  <si>
    <t>t</t>
  </si>
  <si>
    <t>8</t>
  </si>
  <si>
    <t>719477655</t>
  </si>
  <si>
    <t>9</t>
  </si>
  <si>
    <t>Komunikace pozemní</t>
  </si>
  <si>
    <t>122302202</t>
  </si>
  <si>
    <t>Odkopávky a prokopávky nezapažené pro silnice objemu do 1000 m3 v hornině tř. 4</t>
  </si>
  <si>
    <t>827064869</t>
  </si>
  <si>
    <t>"pro pěšiny štěrkové" 404</t>
  </si>
  <si>
    <t>162701105</t>
  </si>
  <si>
    <t>Vodorovné přemístění do 10000 m zeminy z horniny tř. 1 až 4</t>
  </si>
  <si>
    <t>1443217958</t>
  </si>
  <si>
    <t>6</t>
  </si>
  <si>
    <t>564261111</t>
  </si>
  <si>
    <t>Podklad nebo podsyp ze štěrkopísku ŠP tl 200 mm</t>
  </si>
  <si>
    <t>-796716374</t>
  </si>
  <si>
    <t>"štěrkové stezsky přes území" 1151</t>
  </si>
  <si>
    <t>7</t>
  </si>
  <si>
    <t>564251111</t>
  </si>
  <si>
    <t>Podklad nebo podsyp ze štěrkopísku ŠP tl 150 mm</t>
  </si>
  <si>
    <t>682955968</t>
  </si>
  <si>
    <t>" šterkové stezsky přes území" 1151</t>
  </si>
  <si>
    <t>dl1</t>
  </si>
  <si>
    <t>Diletace pro odvodnění ze štěrkových komunikací</t>
  </si>
  <si>
    <t>bm</t>
  </si>
  <si>
    <t>-7164243</t>
  </si>
  <si>
    <t>"dřevěná diletace v délce 2,5m, včetně materiálu a montáže" 15</t>
  </si>
  <si>
    <t>"dřevěná diletace v délce 1,4m, včetně materiálu a montáže" 65</t>
  </si>
  <si>
    <t>583439590</t>
  </si>
  <si>
    <t>kamenivo drcené hrubé frakce 32-63, včetně dopravy</t>
  </si>
  <si>
    <t>-1788189111</t>
  </si>
  <si>
    <t>"čistá kamená drť"</t>
  </si>
  <si>
    <t>173*1,45</t>
  </si>
  <si>
    <t>10</t>
  </si>
  <si>
    <t>58348740</t>
  </si>
  <si>
    <t>drcené kamenivo jemné frakce 4-16, včetně dopravy</t>
  </si>
  <si>
    <t>1597416385</t>
  </si>
  <si>
    <t>231*0,8</t>
  </si>
  <si>
    <t>11</t>
  </si>
  <si>
    <t>vl-1</t>
  </si>
  <si>
    <t>Dřevěné schody z kulatiny včetně ukotvení v pěšinách</t>
  </si>
  <si>
    <t>284718436</t>
  </si>
  <si>
    <t>"Výška je cca 18cm, budou z kulatiny listnatých dřevin prům. 20až 30cm"</t>
  </si>
  <si>
    <t>"Délka 2m – 5ks" 10</t>
  </si>
  <si>
    <t>"Délka 2,2m – 3ks" 6,6</t>
  </si>
  <si>
    <t>"Délka 2,5m – 5ks" 12,5</t>
  </si>
  <si>
    <t>"Délka 3,5m – 3ks" 10,5</t>
  </si>
  <si>
    <t>"položka obsahuje kompletní realizaci, kotvení i materiál"</t>
  </si>
  <si>
    <t>12</t>
  </si>
  <si>
    <t>02 N - Terénní úpravy a pěšiny - nezpůsobilé</t>
  </si>
  <si>
    <t xml:space="preserve">    1 - Zemní práce</t>
  </si>
  <si>
    <t xml:space="preserve">    997 - Přesun sutě</t>
  </si>
  <si>
    <t xml:space="preserve">    998 - Přesun hmot</t>
  </si>
  <si>
    <t>Zemní práce</t>
  </si>
  <si>
    <t>467895376</t>
  </si>
  <si>
    <t>"pod stojany na kola, lavičky, altány" 29</t>
  </si>
  <si>
    <t>"pro gabiony" 25</t>
  </si>
  <si>
    <t>"Pro kamenou dlažbu" 84+2,45</t>
  </si>
  <si>
    <t>"pro kamenné schody" 3,51</t>
  </si>
  <si>
    <t>"pro opěrné zídky s palisád" 24</t>
  </si>
  <si>
    <t>-1689964351</t>
  </si>
  <si>
    <t>167101101a</t>
  </si>
  <si>
    <t>Dodávka ornice na zásypy a modelaci</t>
  </si>
  <si>
    <t>-1379734882</t>
  </si>
  <si>
    <t>"zásypy" 320</t>
  </si>
  <si>
    <t>"terénní modelace kolem gabionů" 45</t>
  </si>
  <si>
    <t>-52939084</t>
  </si>
  <si>
    <t>425</t>
  </si>
  <si>
    <t>182301131</t>
  </si>
  <si>
    <t>Rozprostření ornice pl přes 500 m2 ve svahu přes 1:5 tl vrstvy do 100 mm</t>
  </si>
  <si>
    <t>1253648300</t>
  </si>
  <si>
    <t>1216</t>
  </si>
  <si>
    <t>R 04</t>
  </si>
  <si>
    <t>Odstranění stávajícího mobiliáře+zídky</t>
  </si>
  <si>
    <t>kus</t>
  </si>
  <si>
    <t>629150205</t>
  </si>
  <si>
    <t>"5x kovový sloupek v bet základu"</t>
  </si>
  <si>
    <t>"8x lavička – každá 2x kovový sloupek v bet.základu, dřevěný sedák"</t>
  </si>
  <si>
    <t>"1x stůl – 4x kovové nohy v základu, dřevěná deska"</t>
  </si>
  <si>
    <t>25</t>
  </si>
  <si>
    <t>326214111</t>
  </si>
  <si>
    <t>Zdivo z lomového kamene do drátěných košů gabionů s urovnáním hran vč.materiálu</t>
  </si>
  <si>
    <t>1364044329</t>
  </si>
  <si>
    <t>"položka obsahuje vše drátěné koše, materiál, práci dělníka"</t>
  </si>
  <si>
    <t>"Na gabiony" 19</t>
  </si>
  <si>
    <t>460650151</t>
  </si>
  <si>
    <t>Kladení dlažby z kostek kamenných velkých do lože z kameniva těženého</t>
  </si>
  <si>
    <t>-2047545282</t>
  </si>
  <si>
    <t>" plocha kamenné dlažby + ohniště" 223+7+17</t>
  </si>
  <si>
    <t>Podklad nebo podsyp ze štěrkopísku ŠP tl 150 mm fr.4-16mm</t>
  </si>
  <si>
    <t>-495780878</t>
  </si>
  <si>
    <t>" pod stojany na kola"24</t>
  </si>
  <si>
    <t>"pod lavičky" 37,5</t>
  </si>
  <si>
    <t>"pod altány" 20</t>
  </si>
  <si>
    <t>"pod kamenno dlažbu" 247</t>
  </si>
  <si>
    <t>"pod kamenné schody" 5</t>
  </si>
  <si>
    <t>Podklad nebo podsyp ze štěrkopísku ŠP tl 200 mm fr.32-64mm</t>
  </si>
  <si>
    <t>620506690</t>
  </si>
  <si>
    <t>583846730</t>
  </si>
  <si>
    <t>nepravidelný kámen Pískovec P22/P1 obkl/dlaž. pr. 10-50 cm tl. 2-4 cm</t>
  </si>
  <si>
    <t>-721036080</t>
  </si>
  <si>
    <t>"kamenná dlažba + ohniště" 223+7+17</t>
  </si>
  <si>
    <t>-556525295</t>
  </si>
  <si>
    <t>(333,5*0,2)*1,45</t>
  </si>
  <si>
    <t>13</t>
  </si>
  <si>
    <t>642196560</t>
  </si>
  <si>
    <t>(333,5*0,15)*0,8</t>
  </si>
  <si>
    <t>14</t>
  </si>
  <si>
    <t>mobiliář P11</t>
  </si>
  <si>
    <t>Špalíkova cesta - sezení (akátový prvek)</t>
  </si>
  <si>
    <t>-2131635819</t>
  </si>
  <si>
    <t>"Délka prvku 48,2m"</t>
  </si>
  <si>
    <t>"Celkem …826ks"</t>
  </si>
  <si>
    <t>"Palisády (akát nebo dub) prům.0,1-0,15m"</t>
  </si>
  <si>
    <t>"Výška celková 90-120cm"</t>
  </si>
  <si>
    <t>"Nad povrch 30-50cm – různé výšky dle ilustrační foto."</t>
  </si>
  <si>
    <t>"Kotvení bude do betonového lože"</t>
  </si>
  <si>
    <t>48,2</t>
  </si>
  <si>
    <t>vl-2</t>
  </si>
  <si>
    <t>Dřevěné obruby z modřínu, vč.materiálu a montáže</t>
  </si>
  <si>
    <t>-1133356170</t>
  </si>
  <si>
    <t>"obruba štěrkové plochy pro stojany na kola, pod altány a kolem laviček" 54</t>
  </si>
  <si>
    <t>997</t>
  </si>
  <si>
    <t>Přesun sutě</t>
  </si>
  <si>
    <t>16</t>
  </si>
  <si>
    <t>99701383P</t>
  </si>
  <si>
    <t>Poplatek za uložení objemného odpadu na skládce - (skládkovné)</t>
  </si>
  <si>
    <t>-1578579858</t>
  </si>
  <si>
    <t>28</t>
  </si>
  <si>
    <t>17</t>
  </si>
  <si>
    <t>997221571</t>
  </si>
  <si>
    <t>Vodorovná doprava vybouraných hmot do 1 km</t>
  </si>
  <si>
    <t>-769969957</t>
  </si>
  <si>
    <t>18</t>
  </si>
  <si>
    <t>997221579</t>
  </si>
  <si>
    <t>Příplatek ZKD 1 km u vodorovné dopravy vybouraných hmot</t>
  </si>
  <si>
    <t>-2018645772</t>
  </si>
  <si>
    <t>19</t>
  </si>
  <si>
    <t>997221612</t>
  </si>
  <si>
    <t>Nakládání vybouraných hmot na dopravní prostředky pro vodorovnou dopravu</t>
  </si>
  <si>
    <t>-90739460</t>
  </si>
  <si>
    <t>"mobiliář"</t>
  </si>
  <si>
    <t>4*4*0,5*2*1,8</t>
  </si>
  <si>
    <t>998</t>
  </si>
  <si>
    <t>Přesun hmot</t>
  </si>
  <si>
    <t>20</t>
  </si>
  <si>
    <t>998231311</t>
  </si>
  <si>
    <t>Přesun hmot pro sadovnické a krajinářské úpravy vodorovně do 5000 m</t>
  </si>
  <si>
    <t>1686854319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</si>
</sst>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11"/>
      <color theme="1"/>
      <name val="Calibri"/>
      <family val="2"/>
      <charset val="238"/>
      <scheme val="minor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sz val="10"/>
      <color rgb="FF969696"/>
      <name val="Arial CE"/>
    </font>
    <font>
      <sz val="10"/>
      <name val="Arial CE"/>
    </font>
    <font>
      <b/>
      <sz val="8"/>
      <color rgb="FF969696"/>
      <name val="Arial CE"/>
    </font>
    <font>
      <b/>
      <sz val="11"/>
      <name val="Arial CE"/>
    </font>
    <font>
      <sz val="10"/>
      <color rgb="FF000000"/>
      <name val="Arial"/>
      <family val="2"/>
      <charset val="238"/>
    </font>
    <font>
      <b/>
      <sz val="10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u/>
      <sz val="11"/>
      <color theme="10"/>
      <name val="Calibri"/>
      <scheme val="minor"/>
    </font>
    <font>
      <sz val="18"/>
      <color theme="10"/>
      <name val="Wingdings 2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FF0000"/>
      <name val="Arial CE"/>
    </font>
    <font>
      <sz val="8"/>
      <color rgb="FF80008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0" borderId="0" xfId="0" applyFont="1"/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12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 applyProtection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vertical="center"/>
    </xf>
    <xf numFmtId="166" fontId="14" fillId="0" borderId="0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2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4" fontId="18" fillId="0" borderId="0" xfId="0" applyNumberFormat="1" applyFont="1" applyAlignment="1" applyProtection="1"/>
    <xf numFmtId="0" fontId="26" fillId="0" borderId="0" xfId="0" applyFont="1" applyAlignment="1" applyProtection="1"/>
    <xf numFmtId="0" fontId="26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/>
    </xf>
    <xf numFmtId="0" fontId="26" fillId="0" borderId="0" xfId="0" applyFont="1" applyAlignment="1" applyProtection="1">
      <protection locked="0"/>
    </xf>
    <xf numFmtId="4" fontId="27" fillId="0" borderId="0" xfId="0" applyNumberFormat="1" applyFont="1" applyAlignment="1" applyProtection="1"/>
    <xf numFmtId="0" fontId="28" fillId="0" borderId="0" xfId="0" applyFont="1" applyAlignment="1" applyProtection="1">
      <alignment horizontal="left"/>
    </xf>
    <xf numFmtId="4" fontId="28" fillId="0" borderId="0" xfId="0" applyNumberFormat="1" applyFont="1" applyAlignment="1" applyProtection="1"/>
    <xf numFmtId="0" fontId="16" fillId="0" borderId="22" xfId="0" applyFont="1" applyBorder="1" applyAlignment="1" applyProtection="1">
      <alignment horizontal="center" vertical="center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16" fillId="0" borderId="22" xfId="0" applyFont="1" applyBorder="1" applyAlignment="1" applyProtection="1">
      <alignment horizontal="left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167" fontId="16" fillId="0" borderId="22" xfId="0" applyNumberFormat="1" applyFont="1" applyBorder="1" applyAlignment="1" applyProtection="1">
      <alignment vertical="center"/>
    </xf>
    <xf numFmtId="4" fontId="16" fillId="2" borderId="22" xfId="0" applyNumberFormat="1" applyFont="1" applyFill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167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167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165" fontId="6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12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12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27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20" xfId="0" applyFont="1" applyBorder="1" applyAlignment="1" applyProtection="1">
      <alignment horizontal="left" vertical="center"/>
    </xf>
    <xf numFmtId="0" fontId="27" fillId="0" borderId="20" xfId="0" applyFont="1" applyBorder="1" applyAlignment="1" applyProtection="1">
      <alignment vertical="center"/>
    </xf>
    <xf numFmtId="0" fontId="27" fillId="0" borderId="20" xfId="0" applyFont="1" applyBorder="1" applyAlignment="1" applyProtection="1">
      <alignment vertical="center"/>
      <protection locked="0"/>
    </xf>
    <xf numFmtId="4" fontId="27" fillId="0" borderId="20" xfId="0" applyNumberFormat="1" applyFont="1" applyBorder="1" applyAlignment="1" applyProtection="1">
      <alignment vertical="center"/>
    </xf>
    <xf numFmtId="0" fontId="2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20" xfId="0" applyFont="1" applyBorder="1" applyAlignment="1" applyProtection="1">
      <alignment horizontal="left" vertical="center"/>
    </xf>
    <xf numFmtId="0" fontId="28" fillId="0" borderId="20" xfId="0" applyFont="1" applyBorder="1" applyAlignment="1" applyProtection="1">
      <alignment vertical="center"/>
    </xf>
    <xf numFmtId="0" fontId="28" fillId="0" borderId="20" xfId="0" applyFont="1" applyBorder="1" applyAlignment="1" applyProtection="1">
      <alignment vertical="center"/>
      <protection locked="0"/>
    </xf>
    <xf numFmtId="4" fontId="28" fillId="0" borderId="20" xfId="0" applyNumberFormat="1" applyFont="1" applyBorder="1" applyAlignment="1" applyProtection="1">
      <alignment vertical="center"/>
    </xf>
    <xf numFmtId="0" fontId="28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26" fillId="0" borderId="3" xfId="0" applyFont="1" applyBorder="1" applyAlignment="1" applyProtection="1"/>
    <xf numFmtId="0" fontId="26" fillId="0" borderId="3" xfId="0" applyFont="1" applyBorder="1" applyAlignment="1"/>
    <xf numFmtId="0" fontId="26" fillId="0" borderId="14" xfId="0" applyFont="1" applyBorder="1" applyAlignment="1" applyProtection="1"/>
    <xf numFmtId="0" fontId="26" fillId="0" borderId="0" xfId="0" applyFont="1" applyBorder="1" applyAlignment="1" applyProtection="1"/>
    <xf numFmtId="166" fontId="26" fillId="0" borderId="0" xfId="0" applyNumberFormat="1" applyFont="1" applyBorder="1" applyAlignment="1" applyProtection="1"/>
    <xf numFmtId="166" fontId="26" fillId="0" borderId="15" xfId="0" applyNumberFormat="1" applyFont="1" applyBorder="1" applyAlignment="1" applyProtection="1"/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166" fontId="17" fillId="0" borderId="0" xfId="0" applyNumberFormat="1" applyFont="1" applyBorder="1" applyAlignment="1" applyProtection="1">
      <alignment vertical="center"/>
    </xf>
    <xf numFmtId="166" fontId="17" fillId="0" borderId="15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3" xfId="0" applyFont="1" applyBorder="1" applyAlignment="1" applyProtection="1">
      <alignment vertical="center"/>
    </xf>
    <xf numFmtId="0" fontId="29" fillId="0" borderId="3" xfId="0" applyFont="1" applyBorder="1" applyAlignment="1">
      <alignment vertical="center"/>
    </xf>
    <xf numFmtId="0" fontId="29" fillId="0" borderId="1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15" xfId="0" applyFont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3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1" fillId="0" borderId="14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15" xfId="0" applyFont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3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2" fillId="0" borderId="14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2" fillId="0" borderId="15" xfId="0" applyFont="1" applyBorder="1" applyAlignment="1" applyProtection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7" fillId="0" borderId="20" xfId="0" applyNumberFormat="1" applyFont="1" applyBorder="1" applyAlignment="1" applyProtection="1">
      <alignment vertical="center"/>
    </xf>
    <xf numFmtId="166" fontId="17" fillId="0" borderId="21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4" fontId="26" fillId="0" borderId="0" xfId="0" applyNumberFormat="1" applyFont="1" applyAlignment="1"/>
    <xf numFmtId="0" fontId="0" fillId="0" borderId="0" xfId="0"/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</xf>
    <xf numFmtId="4" fontId="10" fillId="0" borderId="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left" vertical="center"/>
    </xf>
    <xf numFmtId="4" fontId="11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/>
    </xf>
    <xf numFmtId="4" fontId="12" fillId="3" borderId="7" xfId="0" applyNumberFormat="1" applyFont="1" applyFill="1" applyBorder="1" applyAlignment="1" applyProtection="1">
      <alignment vertical="center"/>
    </xf>
    <xf numFmtId="4" fontId="12" fillId="3" borderId="8" xfId="0" applyNumberFormat="1" applyFont="1" applyFill="1" applyBorder="1" applyAlignment="1" applyProtection="1">
      <alignment vertical="center"/>
    </xf>
    <xf numFmtId="165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center"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_000\Desktop\ZELE&#327;\V&#344;%202019\KOUPALI&#197;&#160;T&#196;&#154;%20RADVANICE%202019\V&#344;\Pr&#367;zkum%20trhu\Cenov&#225;%20nab&#237;dka%20OMLZ%20-%20Polo&#382;kov&#253;%20roz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0 - Ostatní a vedlejší n..."/>
      <sheetName val="01 - DP- sanační a pěsteb..."/>
      <sheetName val="02 - Terénní úpravy a pěš..."/>
      <sheetName val="03 - Sadové úpravy-způsobilá"/>
      <sheetName val="04 N - Mobiliář - nezpůso..."/>
      <sheetName val="04 - Mobiliář - způsobilá"/>
      <sheetName val="05 - Následná péče - způs..."/>
      <sheetName val="01 N - DP-sanační a pěste..."/>
      <sheetName val="02 N - Terénní úpravy a p..."/>
      <sheetName val="03 N - Sadové úpravy - ne..."/>
      <sheetName val="05N - Následná péče - nez..."/>
      <sheetName val="06N - Desetiletá udržitel..."/>
    </sheetNames>
    <sheetDataSet>
      <sheetData sheetId="0">
        <row r="6">
          <cell r="K6" t="str">
            <v>ZELEŇ V AREÁLU BÝVALÉHO KOUPALIŠTĚ V RADVANICÍCH</v>
          </cell>
        </row>
        <row r="8">
          <cell r="AN8" t="str">
            <v>7. 8. 2018</v>
          </cell>
        </row>
        <row r="13">
          <cell r="AN13" t="str">
            <v>258 16 977</v>
          </cell>
        </row>
        <row r="14">
          <cell r="E14" t="str">
            <v>Ostravské městské lesy a zeleň, s.r.o.</v>
          </cell>
          <cell r="AN14" t="str">
            <v>CZ 258 16 977</v>
          </cell>
        </row>
      </sheetData>
      <sheetData sheetId="1">
        <row r="30">
          <cell r="J30">
            <v>65000</v>
          </cell>
        </row>
        <row r="33">
          <cell r="F33">
            <v>65000</v>
          </cell>
          <cell r="J33">
            <v>13650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2">
          <cell r="P122">
            <v>0</v>
          </cell>
        </row>
      </sheetData>
      <sheetData sheetId="2">
        <row r="30">
          <cell r="J30">
            <v>591269.80000000005</v>
          </cell>
        </row>
      </sheetData>
      <sheetData sheetId="3">
        <row r="30">
          <cell r="J30">
            <v>1662036.5</v>
          </cell>
        </row>
        <row r="33">
          <cell r="F33">
            <v>1662036.5</v>
          </cell>
          <cell r="J33">
            <v>349027.67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0">
          <cell r="P120">
            <v>0</v>
          </cell>
        </row>
      </sheetData>
      <sheetData sheetId="4">
        <row r="30">
          <cell r="J30">
            <v>10609111.85</v>
          </cell>
        </row>
      </sheetData>
      <sheetData sheetId="5">
        <row r="30">
          <cell r="J30">
            <v>972500</v>
          </cell>
        </row>
      </sheetData>
      <sheetData sheetId="6">
        <row r="30">
          <cell r="J30">
            <v>1933125</v>
          </cell>
        </row>
      </sheetData>
      <sheetData sheetId="7">
        <row r="30">
          <cell r="J30">
            <v>1613610</v>
          </cell>
        </row>
      </sheetData>
      <sheetData sheetId="8">
        <row r="30">
          <cell r="J30">
            <v>682053.1</v>
          </cell>
        </row>
      </sheetData>
      <sheetData sheetId="9">
        <row r="30">
          <cell r="J30">
            <v>914192.12</v>
          </cell>
        </row>
        <row r="33">
          <cell r="F33">
            <v>914192.12</v>
          </cell>
          <cell r="J33">
            <v>191980.35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2">
          <cell r="P122">
            <v>0</v>
          </cell>
        </row>
      </sheetData>
      <sheetData sheetId="10">
        <row r="30">
          <cell r="J30">
            <v>1314901.48</v>
          </cell>
        </row>
      </sheetData>
      <sheetData sheetId="11">
        <row r="30">
          <cell r="J30">
            <v>1450080</v>
          </cell>
        </row>
      </sheetData>
      <sheetData sheetId="12">
        <row r="30">
          <cell r="J30">
            <v>4795805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9"/>
  <sheetViews>
    <sheetView topLeftCell="A97" workbookViewId="0">
      <selection activeCell="BE35" sqref="BE35"/>
    </sheetView>
  </sheetViews>
  <sheetFormatPr defaultRowHeight="15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hidden="1" customWidth="1"/>
    <col min="44" max="44" width="11.7109375" customWidth="1"/>
    <col min="45" max="47" width="22.140625" hidden="1" customWidth="1"/>
    <col min="48" max="49" width="18.5703125" hidden="1" customWidth="1"/>
    <col min="50" max="51" width="21.42578125" hidden="1" customWidth="1"/>
    <col min="52" max="52" width="18.5703125" hidden="1" customWidth="1"/>
    <col min="53" max="53" width="16.42578125" hidden="1" customWidth="1"/>
    <col min="54" max="54" width="21.42578125" hidden="1" customWidth="1"/>
    <col min="55" max="55" width="18.5703125" hidden="1" customWidth="1"/>
    <col min="56" max="56" width="16.42578125" hidden="1" customWidth="1"/>
    <col min="57" max="57" width="57" customWidth="1"/>
  </cols>
  <sheetData>
    <row r="1" spans="1:74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1:74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2" t="s">
        <v>6</v>
      </c>
      <c r="BT2" s="2" t="s">
        <v>7</v>
      </c>
    </row>
    <row r="3" spans="1:74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1:74" ht="18">
      <c r="B4" s="6"/>
      <c r="C4" s="7"/>
      <c r="D4" s="8" t="s">
        <v>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5"/>
      <c r="AS4" s="9" t="s">
        <v>10</v>
      </c>
      <c r="BE4" s="10" t="s">
        <v>11</v>
      </c>
      <c r="BS4" s="2" t="s">
        <v>12</v>
      </c>
    </row>
    <row r="5" spans="1:74">
      <c r="B5" s="6"/>
      <c r="C5" s="7"/>
      <c r="D5" s="11" t="s">
        <v>13</v>
      </c>
      <c r="E5" s="7"/>
      <c r="F5" s="7"/>
      <c r="G5" s="7"/>
      <c r="H5" s="7"/>
      <c r="I5" s="7"/>
      <c r="J5" s="7"/>
      <c r="K5" s="251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7"/>
      <c r="AQ5" s="7"/>
      <c r="AR5" s="5"/>
      <c r="BE5" s="252" t="s">
        <v>15</v>
      </c>
      <c r="BS5" s="2" t="s">
        <v>6</v>
      </c>
    </row>
    <row r="6" spans="1:74">
      <c r="B6" s="6"/>
      <c r="C6" s="7"/>
      <c r="D6" s="12" t="s">
        <v>16</v>
      </c>
      <c r="E6" s="7"/>
      <c r="F6" s="7"/>
      <c r="G6" s="7"/>
      <c r="H6" s="7"/>
      <c r="I6" s="7"/>
      <c r="J6" s="7"/>
      <c r="K6" s="253" t="s">
        <v>17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7"/>
      <c r="AQ6" s="7"/>
      <c r="AR6" s="5"/>
      <c r="BE6" s="252"/>
      <c r="BS6" s="2" t="s">
        <v>6</v>
      </c>
    </row>
    <row r="7" spans="1:74">
      <c r="B7" s="6"/>
      <c r="C7" s="7"/>
      <c r="D7" s="13" t="s">
        <v>18</v>
      </c>
      <c r="E7" s="7"/>
      <c r="F7" s="7"/>
      <c r="G7" s="7"/>
      <c r="H7" s="7"/>
      <c r="I7" s="7"/>
      <c r="J7" s="7"/>
      <c r="K7" s="14" t="s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3" t="s">
        <v>19</v>
      </c>
      <c r="AL7" s="7"/>
      <c r="AM7" s="7"/>
      <c r="AN7" s="14" t="s">
        <v>1</v>
      </c>
      <c r="AO7" s="7"/>
      <c r="AP7" s="7"/>
      <c r="AQ7" s="7"/>
      <c r="AR7" s="5"/>
      <c r="BE7" s="252"/>
      <c r="BS7" s="2" t="s">
        <v>6</v>
      </c>
    </row>
    <row r="8" spans="1:74">
      <c r="B8" s="6"/>
      <c r="C8" s="7"/>
      <c r="D8" s="13" t="s">
        <v>20</v>
      </c>
      <c r="E8" s="7"/>
      <c r="F8" s="7"/>
      <c r="G8" s="7"/>
      <c r="H8" s="7"/>
      <c r="I8" s="7"/>
      <c r="J8" s="7"/>
      <c r="K8" s="14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3" t="s">
        <v>22</v>
      </c>
      <c r="AL8" s="7"/>
      <c r="AM8" s="7"/>
      <c r="AN8" s="15" t="s">
        <v>23</v>
      </c>
      <c r="AO8" s="7"/>
      <c r="AP8" s="7"/>
      <c r="AQ8" s="7"/>
      <c r="AR8" s="5"/>
      <c r="BE8" s="252"/>
      <c r="BS8" s="2" t="s">
        <v>6</v>
      </c>
    </row>
    <row r="9" spans="1:74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5"/>
      <c r="BE9" s="252"/>
      <c r="BS9" s="2" t="s">
        <v>6</v>
      </c>
    </row>
    <row r="10" spans="1:74">
      <c r="B10" s="6"/>
      <c r="C10" s="7"/>
      <c r="D10" s="13" t="s">
        <v>24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3" t="s">
        <v>25</v>
      </c>
      <c r="AL10" s="7"/>
      <c r="AM10" s="7"/>
      <c r="AN10" s="14" t="s">
        <v>31</v>
      </c>
      <c r="AO10" s="7"/>
      <c r="AP10" s="7"/>
      <c r="AQ10" s="7"/>
      <c r="AR10" s="5"/>
      <c r="BE10" s="252"/>
      <c r="BS10" s="2" t="s">
        <v>6</v>
      </c>
    </row>
    <row r="11" spans="1:74">
      <c r="B11" s="6"/>
      <c r="C11" s="7"/>
      <c r="D11" s="7"/>
      <c r="E11" s="14" t="s">
        <v>30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3" t="s">
        <v>28</v>
      </c>
      <c r="AL11" s="7"/>
      <c r="AM11" s="7"/>
      <c r="AN11" s="14" t="s">
        <v>1</v>
      </c>
      <c r="AO11" s="7"/>
      <c r="AP11" s="7"/>
      <c r="AQ11" s="7"/>
      <c r="AR11" s="5"/>
      <c r="BE11" s="252"/>
      <c r="BS11" s="2" t="s">
        <v>6</v>
      </c>
    </row>
    <row r="12" spans="1:74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5"/>
      <c r="BE12" s="252"/>
      <c r="BS12" s="2" t="s">
        <v>6</v>
      </c>
    </row>
    <row r="13" spans="1:74">
      <c r="B13" s="6"/>
      <c r="C13" s="7"/>
      <c r="D13" s="13" t="s">
        <v>29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3" t="s">
        <v>25</v>
      </c>
      <c r="AL13" s="7"/>
      <c r="AM13" s="7"/>
      <c r="AN13" s="16"/>
      <c r="AO13" s="7"/>
      <c r="AP13" s="7"/>
      <c r="AQ13" s="7"/>
      <c r="AR13" s="5"/>
      <c r="BE13" s="252"/>
      <c r="BS13" s="2" t="s">
        <v>6</v>
      </c>
    </row>
    <row r="14" spans="1:74">
      <c r="B14" s="6"/>
      <c r="C14" s="7"/>
      <c r="D14" s="7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3" t="s">
        <v>28</v>
      </c>
      <c r="AL14" s="7"/>
      <c r="AM14" s="7"/>
      <c r="AN14" s="17"/>
      <c r="AO14" s="7"/>
      <c r="AP14" s="7"/>
      <c r="AQ14" s="7"/>
      <c r="AR14" s="5"/>
      <c r="BE14" s="252"/>
      <c r="BS14" s="2" t="s">
        <v>6</v>
      </c>
    </row>
    <row r="15" spans="1:74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5"/>
      <c r="BE15" s="252"/>
      <c r="BS15" s="2" t="s">
        <v>4</v>
      </c>
    </row>
    <row r="16" spans="1:74">
      <c r="B16" s="6"/>
      <c r="C16" s="7"/>
      <c r="D16" s="13" t="s">
        <v>32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3" t="s">
        <v>25</v>
      </c>
      <c r="AL16" s="7"/>
      <c r="AM16" s="7"/>
      <c r="AN16" s="14" t="s">
        <v>33</v>
      </c>
      <c r="AO16" s="7"/>
      <c r="AP16" s="7"/>
      <c r="AQ16" s="7"/>
      <c r="AR16" s="5"/>
      <c r="BE16" s="252"/>
      <c r="BS16" s="2" t="s">
        <v>4</v>
      </c>
    </row>
    <row r="17" spans="2:71">
      <c r="B17" s="6"/>
      <c r="C17" s="7"/>
      <c r="D17" s="7"/>
      <c r="E17" s="14" t="s">
        <v>34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3" t="s">
        <v>28</v>
      </c>
      <c r="AL17" s="7"/>
      <c r="AM17" s="7"/>
      <c r="AN17" s="14" t="s">
        <v>1</v>
      </c>
      <c r="AO17" s="7"/>
      <c r="AP17" s="7"/>
      <c r="AQ17" s="7"/>
      <c r="AR17" s="5"/>
      <c r="BE17" s="252"/>
      <c r="BS17" s="2" t="s">
        <v>35</v>
      </c>
    </row>
    <row r="18" spans="2:7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5"/>
      <c r="BE18" s="252"/>
      <c r="BS18" s="2" t="s">
        <v>6</v>
      </c>
    </row>
    <row r="19" spans="2:71">
      <c r="B19" s="6"/>
      <c r="C19" s="7"/>
      <c r="D19" s="13" t="s">
        <v>36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3" t="s">
        <v>25</v>
      </c>
      <c r="AL19" s="7"/>
      <c r="AM19" s="7"/>
      <c r="AN19" s="14" t="s">
        <v>33</v>
      </c>
      <c r="AO19" s="7"/>
      <c r="AP19" s="7"/>
      <c r="AQ19" s="7"/>
      <c r="AR19" s="5"/>
      <c r="BE19" s="252"/>
      <c r="BS19" s="2" t="s">
        <v>6</v>
      </c>
    </row>
    <row r="20" spans="2:71">
      <c r="B20" s="6"/>
      <c r="C20" s="7"/>
      <c r="D20" s="7"/>
      <c r="E20" s="14" t="s">
        <v>34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3" t="s">
        <v>28</v>
      </c>
      <c r="AL20" s="7"/>
      <c r="AM20" s="7"/>
      <c r="AN20" s="14" t="s">
        <v>1</v>
      </c>
      <c r="AO20" s="7"/>
      <c r="AP20" s="7"/>
      <c r="AQ20" s="7"/>
      <c r="AR20" s="5"/>
      <c r="BE20" s="252"/>
      <c r="BS20" s="2" t="s">
        <v>35</v>
      </c>
    </row>
    <row r="21" spans="2:7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5"/>
      <c r="BE21" s="252"/>
    </row>
    <row r="22" spans="2:71">
      <c r="B22" s="6"/>
      <c r="C22" s="7"/>
      <c r="D22" s="13" t="s">
        <v>37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5"/>
      <c r="BE22" s="252"/>
    </row>
    <row r="23" spans="2:71">
      <c r="B23" s="6"/>
      <c r="C23" s="7"/>
      <c r="D23" s="7"/>
      <c r="E23" s="255" t="s">
        <v>1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7"/>
      <c r="AP23" s="7"/>
      <c r="AQ23" s="7"/>
      <c r="AR23" s="5"/>
      <c r="BE23" s="252"/>
    </row>
    <row r="24" spans="2:7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5"/>
      <c r="BE24" s="252"/>
    </row>
    <row r="25" spans="2:71">
      <c r="B25" s="6"/>
      <c r="C25" s="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7"/>
      <c r="AQ25" s="7"/>
      <c r="AR25" s="5"/>
      <c r="BE25" s="252"/>
    </row>
    <row r="26" spans="2:71" s="24" customFormat="1">
      <c r="B26" s="19"/>
      <c r="C26" s="20"/>
      <c r="D26" s="21" t="s">
        <v>38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56">
        <f>ROUND(AG94,2)</f>
        <v>0</v>
      </c>
      <c r="AL26" s="256"/>
      <c r="AM26" s="256"/>
      <c r="AN26" s="256"/>
      <c r="AO26" s="256"/>
      <c r="AP26" s="20"/>
      <c r="AQ26" s="20"/>
      <c r="AR26" s="23"/>
      <c r="BE26" s="252"/>
    </row>
    <row r="27" spans="2:71" s="24" customFormat="1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3"/>
      <c r="BE27" s="252"/>
    </row>
    <row r="28" spans="2:71" s="24" customForma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57" t="s">
        <v>39</v>
      </c>
      <c r="M28" s="257"/>
      <c r="N28" s="257"/>
      <c r="O28" s="257"/>
      <c r="P28" s="257"/>
      <c r="Q28" s="20"/>
      <c r="R28" s="20"/>
      <c r="S28" s="20"/>
      <c r="T28" s="20"/>
      <c r="U28" s="20"/>
      <c r="V28" s="20"/>
      <c r="W28" s="257" t="s">
        <v>40</v>
      </c>
      <c r="X28" s="257"/>
      <c r="Y28" s="257"/>
      <c r="Z28" s="257"/>
      <c r="AA28" s="257"/>
      <c r="AB28" s="257"/>
      <c r="AC28" s="257"/>
      <c r="AD28" s="257"/>
      <c r="AE28" s="257"/>
      <c r="AF28" s="20"/>
      <c r="AG28" s="20"/>
      <c r="AH28" s="20"/>
      <c r="AI28" s="20"/>
      <c r="AJ28" s="20"/>
      <c r="AK28" s="257" t="s">
        <v>41</v>
      </c>
      <c r="AL28" s="257"/>
      <c r="AM28" s="257"/>
      <c r="AN28" s="257"/>
      <c r="AO28" s="257"/>
      <c r="AP28" s="20"/>
      <c r="AQ28" s="20"/>
      <c r="AR28" s="23"/>
      <c r="BE28" s="252"/>
    </row>
    <row r="29" spans="2:71" s="28" customFormat="1" ht="12.75">
      <c r="B29" s="25"/>
      <c r="C29" s="26"/>
      <c r="D29" s="13" t="s">
        <v>42</v>
      </c>
      <c r="E29" s="26"/>
      <c r="F29" s="13" t="s">
        <v>43</v>
      </c>
      <c r="G29" s="26"/>
      <c r="H29" s="26"/>
      <c r="I29" s="26"/>
      <c r="J29" s="26"/>
      <c r="K29" s="26"/>
      <c r="L29" s="258">
        <v>0.21</v>
      </c>
      <c r="M29" s="258"/>
      <c r="N29" s="258"/>
      <c r="O29" s="258"/>
      <c r="P29" s="258"/>
      <c r="Q29" s="26"/>
      <c r="R29" s="26"/>
      <c r="S29" s="26"/>
      <c r="T29" s="26"/>
      <c r="U29" s="26"/>
      <c r="V29" s="26"/>
      <c r="W29" s="259"/>
      <c r="X29" s="259"/>
      <c r="Y29" s="259"/>
      <c r="Z29" s="259"/>
      <c r="AA29" s="259"/>
      <c r="AB29" s="259"/>
      <c r="AC29" s="259"/>
      <c r="AD29" s="259"/>
      <c r="AE29" s="259"/>
      <c r="AF29" s="26"/>
      <c r="AG29" s="26"/>
      <c r="AH29" s="26"/>
      <c r="AI29" s="26"/>
      <c r="AJ29" s="26"/>
      <c r="AK29" s="259"/>
      <c r="AL29" s="259"/>
      <c r="AM29" s="259"/>
      <c r="AN29" s="259"/>
      <c r="AO29" s="259"/>
      <c r="AP29" s="26"/>
      <c r="AQ29" s="26"/>
      <c r="AR29" s="27"/>
      <c r="BE29" s="252"/>
    </row>
    <row r="30" spans="2:71" s="28" customFormat="1" ht="12.75">
      <c r="B30" s="25"/>
      <c r="C30" s="26"/>
      <c r="D30" s="26"/>
      <c r="E30" s="26"/>
      <c r="F30" s="13" t="s">
        <v>44</v>
      </c>
      <c r="G30" s="26"/>
      <c r="H30" s="26"/>
      <c r="I30" s="26"/>
      <c r="J30" s="26"/>
      <c r="K30" s="26"/>
      <c r="L30" s="258">
        <v>0.15</v>
      </c>
      <c r="M30" s="258"/>
      <c r="N30" s="258"/>
      <c r="O30" s="258"/>
      <c r="P30" s="258"/>
      <c r="Q30" s="26"/>
      <c r="R30" s="26"/>
      <c r="S30" s="26"/>
      <c r="T30" s="26"/>
      <c r="U30" s="26"/>
      <c r="V30" s="26"/>
      <c r="W30" s="259">
        <f>ROUND(BA94, 2)</f>
        <v>0</v>
      </c>
      <c r="X30" s="259"/>
      <c r="Y30" s="259"/>
      <c r="Z30" s="259"/>
      <c r="AA30" s="259"/>
      <c r="AB30" s="259"/>
      <c r="AC30" s="259"/>
      <c r="AD30" s="259"/>
      <c r="AE30" s="259"/>
      <c r="AF30" s="26"/>
      <c r="AG30" s="26"/>
      <c r="AH30" s="26"/>
      <c r="AI30" s="26"/>
      <c r="AJ30" s="26"/>
      <c r="AK30" s="259">
        <f>ROUND(AW94, 2)</f>
        <v>0</v>
      </c>
      <c r="AL30" s="259"/>
      <c r="AM30" s="259"/>
      <c r="AN30" s="259"/>
      <c r="AO30" s="259"/>
      <c r="AP30" s="26"/>
      <c r="AQ30" s="26"/>
      <c r="AR30" s="27"/>
      <c r="BE30" s="252"/>
    </row>
    <row r="31" spans="2:71" s="28" customFormat="1" ht="12.75" hidden="1">
      <c r="B31" s="25"/>
      <c r="C31" s="26"/>
      <c r="D31" s="26"/>
      <c r="E31" s="26"/>
      <c r="F31" s="13" t="s">
        <v>45</v>
      </c>
      <c r="G31" s="26"/>
      <c r="H31" s="26"/>
      <c r="I31" s="26"/>
      <c r="J31" s="26"/>
      <c r="K31" s="26"/>
      <c r="L31" s="258">
        <v>0.21</v>
      </c>
      <c r="M31" s="258"/>
      <c r="N31" s="258"/>
      <c r="O31" s="258"/>
      <c r="P31" s="258"/>
      <c r="Q31" s="26"/>
      <c r="R31" s="26"/>
      <c r="S31" s="26"/>
      <c r="T31" s="26"/>
      <c r="U31" s="26"/>
      <c r="V31" s="26"/>
      <c r="W31" s="259">
        <f>ROUND(BB94, 2)</f>
        <v>0</v>
      </c>
      <c r="X31" s="259"/>
      <c r="Y31" s="259"/>
      <c r="Z31" s="259"/>
      <c r="AA31" s="259"/>
      <c r="AB31" s="259"/>
      <c r="AC31" s="259"/>
      <c r="AD31" s="259"/>
      <c r="AE31" s="259"/>
      <c r="AF31" s="26"/>
      <c r="AG31" s="26"/>
      <c r="AH31" s="26"/>
      <c r="AI31" s="26"/>
      <c r="AJ31" s="26"/>
      <c r="AK31" s="259">
        <v>0</v>
      </c>
      <c r="AL31" s="259"/>
      <c r="AM31" s="259"/>
      <c r="AN31" s="259"/>
      <c r="AO31" s="259"/>
      <c r="AP31" s="26"/>
      <c r="AQ31" s="26"/>
      <c r="AR31" s="27"/>
      <c r="BE31" s="252"/>
    </row>
    <row r="32" spans="2:71" s="28" customFormat="1" ht="12.75" hidden="1">
      <c r="B32" s="25"/>
      <c r="C32" s="26"/>
      <c r="D32" s="26"/>
      <c r="E32" s="26"/>
      <c r="F32" s="13" t="s">
        <v>46</v>
      </c>
      <c r="G32" s="26"/>
      <c r="H32" s="26"/>
      <c r="I32" s="26"/>
      <c r="J32" s="26"/>
      <c r="K32" s="26"/>
      <c r="L32" s="258">
        <v>0.15</v>
      </c>
      <c r="M32" s="258"/>
      <c r="N32" s="258"/>
      <c r="O32" s="258"/>
      <c r="P32" s="258"/>
      <c r="Q32" s="26"/>
      <c r="R32" s="26"/>
      <c r="S32" s="26"/>
      <c r="T32" s="26"/>
      <c r="U32" s="26"/>
      <c r="V32" s="26"/>
      <c r="W32" s="259">
        <f>ROUND(BC94, 2)</f>
        <v>0</v>
      </c>
      <c r="X32" s="259"/>
      <c r="Y32" s="259"/>
      <c r="Z32" s="259"/>
      <c r="AA32" s="259"/>
      <c r="AB32" s="259"/>
      <c r="AC32" s="259"/>
      <c r="AD32" s="259"/>
      <c r="AE32" s="259"/>
      <c r="AF32" s="26"/>
      <c r="AG32" s="26"/>
      <c r="AH32" s="26"/>
      <c r="AI32" s="26"/>
      <c r="AJ32" s="26"/>
      <c r="AK32" s="259">
        <v>0</v>
      </c>
      <c r="AL32" s="259"/>
      <c r="AM32" s="259"/>
      <c r="AN32" s="259"/>
      <c r="AO32" s="259"/>
      <c r="AP32" s="26"/>
      <c r="AQ32" s="26"/>
      <c r="AR32" s="27"/>
      <c r="BE32" s="252"/>
    </row>
    <row r="33" spans="2:57" s="28" customFormat="1" ht="12.75" hidden="1">
      <c r="B33" s="25"/>
      <c r="C33" s="26"/>
      <c r="D33" s="26"/>
      <c r="E33" s="26"/>
      <c r="F33" s="13" t="s">
        <v>47</v>
      </c>
      <c r="G33" s="26"/>
      <c r="H33" s="26"/>
      <c r="I33" s="26"/>
      <c r="J33" s="26"/>
      <c r="K33" s="26"/>
      <c r="L33" s="258">
        <v>0</v>
      </c>
      <c r="M33" s="258"/>
      <c r="N33" s="258"/>
      <c r="O33" s="258"/>
      <c r="P33" s="258"/>
      <c r="Q33" s="26"/>
      <c r="R33" s="26"/>
      <c r="S33" s="26"/>
      <c r="T33" s="26"/>
      <c r="U33" s="26"/>
      <c r="V33" s="26"/>
      <c r="W33" s="259">
        <f>ROUND(BD94, 2)</f>
        <v>0</v>
      </c>
      <c r="X33" s="259"/>
      <c r="Y33" s="259"/>
      <c r="Z33" s="259"/>
      <c r="AA33" s="259"/>
      <c r="AB33" s="259"/>
      <c r="AC33" s="259"/>
      <c r="AD33" s="259"/>
      <c r="AE33" s="259"/>
      <c r="AF33" s="26"/>
      <c r="AG33" s="26"/>
      <c r="AH33" s="26"/>
      <c r="AI33" s="26"/>
      <c r="AJ33" s="26"/>
      <c r="AK33" s="259">
        <v>0</v>
      </c>
      <c r="AL33" s="259"/>
      <c r="AM33" s="259"/>
      <c r="AN33" s="259"/>
      <c r="AO33" s="259"/>
      <c r="AP33" s="26"/>
      <c r="AQ33" s="26"/>
      <c r="AR33" s="27"/>
      <c r="BE33" s="252"/>
    </row>
    <row r="34" spans="2:57" s="24" customForma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3"/>
      <c r="BE34" s="252"/>
    </row>
    <row r="35" spans="2:57" s="24" customFormat="1" ht="15.75">
      <c r="B35" s="19"/>
      <c r="C35" s="29"/>
      <c r="D35" s="30" t="s">
        <v>48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49</v>
      </c>
      <c r="U35" s="31"/>
      <c r="V35" s="31"/>
      <c r="W35" s="31"/>
      <c r="X35" s="261" t="s">
        <v>50</v>
      </c>
      <c r="Y35" s="261"/>
      <c r="Z35" s="261"/>
      <c r="AA35" s="261"/>
      <c r="AB35" s="261"/>
      <c r="AC35" s="31"/>
      <c r="AD35" s="31"/>
      <c r="AE35" s="31"/>
      <c r="AF35" s="31"/>
      <c r="AG35" s="31"/>
      <c r="AH35" s="31"/>
      <c r="AI35" s="31"/>
      <c r="AJ35" s="31"/>
      <c r="AK35" s="262">
        <f>AK26*1.21</f>
        <v>0</v>
      </c>
      <c r="AL35" s="262"/>
      <c r="AM35" s="262"/>
      <c r="AN35" s="262"/>
      <c r="AO35" s="263"/>
      <c r="AP35" s="29"/>
      <c r="AQ35" s="29"/>
      <c r="AR35" s="23"/>
    </row>
    <row r="36" spans="2:57" s="24" customForma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3"/>
    </row>
    <row r="37" spans="2:57" s="24" customForma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3"/>
    </row>
    <row r="38" spans="2:57" ht="14.4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5"/>
    </row>
    <row r="39" spans="2:57" ht="14.4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5"/>
    </row>
    <row r="40" spans="2:57" ht="14.45" customHeight="1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5"/>
    </row>
    <row r="41" spans="2:57" ht="14.45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5"/>
    </row>
    <row r="42" spans="2:57" ht="14.4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5"/>
    </row>
    <row r="43" spans="2:57" ht="14.4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5"/>
    </row>
    <row r="44" spans="2:57" ht="14.45" customHeigh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5"/>
    </row>
    <row r="45" spans="2:57" ht="14.45" customHeigh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5"/>
    </row>
    <row r="46" spans="2:57" ht="14.45" customHeight="1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5"/>
    </row>
    <row r="47" spans="2:57" ht="14.45" customHeight="1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5"/>
    </row>
    <row r="48" spans="2:57" ht="14.45" customHeight="1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5"/>
    </row>
    <row r="49" spans="2:44" s="24" customFormat="1">
      <c r="B49" s="19"/>
      <c r="C49" s="20"/>
      <c r="D49" s="33" t="s">
        <v>51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52</v>
      </c>
      <c r="AI49" s="34"/>
      <c r="AJ49" s="34"/>
      <c r="AK49" s="34"/>
      <c r="AL49" s="34"/>
      <c r="AM49" s="34"/>
      <c r="AN49" s="34"/>
      <c r="AO49" s="34"/>
      <c r="AP49" s="20"/>
      <c r="AQ49" s="20"/>
      <c r="AR49" s="23"/>
    </row>
    <row r="50" spans="2:44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5"/>
    </row>
    <row r="51" spans="2:44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5"/>
    </row>
    <row r="52" spans="2:44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5"/>
    </row>
    <row r="53" spans="2:44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5"/>
    </row>
    <row r="54" spans="2:44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5"/>
    </row>
    <row r="55" spans="2:44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5"/>
    </row>
    <row r="56" spans="2:44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5"/>
    </row>
    <row r="57" spans="2:44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5"/>
    </row>
    <row r="58" spans="2:44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5"/>
    </row>
    <row r="59" spans="2:44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5"/>
    </row>
    <row r="60" spans="2:44" s="24" customFormat="1">
      <c r="B60" s="19"/>
      <c r="C60" s="20"/>
      <c r="D60" s="35" t="s">
        <v>53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5" t="s">
        <v>54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5" t="s">
        <v>53</v>
      </c>
      <c r="AI60" s="22"/>
      <c r="AJ60" s="22"/>
      <c r="AK60" s="22"/>
      <c r="AL60" s="22"/>
      <c r="AM60" s="35" t="s">
        <v>54</v>
      </c>
      <c r="AN60" s="22"/>
      <c r="AO60" s="22"/>
      <c r="AP60" s="20"/>
      <c r="AQ60" s="20"/>
      <c r="AR60" s="23"/>
    </row>
    <row r="61" spans="2:44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5"/>
    </row>
    <row r="62" spans="2:44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5"/>
    </row>
    <row r="63" spans="2:44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5"/>
    </row>
    <row r="64" spans="2:44" s="24" customFormat="1">
      <c r="B64" s="19"/>
      <c r="C64" s="20"/>
      <c r="D64" s="33" t="s">
        <v>55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56</v>
      </c>
      <c r="AI64" s="34"/>
      <c r="AJ64" s="34"/>
      <c r="AK64" s="34"/>
      <c r="AL64" s="34"/>
      <c r="AM64" s="34"/>
      <c r="AN64" s="34"/>
      <c r="AO64" s="34"/>
      <c r="AP64" s="20"/>
      <c r="AQ64" s="20"/>
      <c r="AR64" s="23"/>
    </row>
    <row r="65" spans="2:44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5"/>
    </row>
    <row r="66" spans="2:44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5"/>
    </row>
    <row r="67" spans="2:44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5"/>
    </row>
    <row r="68" spans="2:44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5"/>
    </row>
    <row r="69" spans="2:44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5"/>
    </row>
    <row r="70" spans="2:44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5"/>
    </row>
    <row r="71" spans="2:44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5"/>
    </row>
    <row r="72" spans="2:44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5"/>
    </row>
    <row r="73" spans="2:44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5"/>
    </row>
    <row r="74" spans="2:44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5"/>
    </row>
    <row r="75" spans="2:44" s="24" customFormat="1">
      <c r="B75" s="19"/>
      <c r="C75" s="20"/>
      <c r="D75" s="35" t="s">
        <v>53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 t="s">
        <v>54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5" t="s">
        <v>53</v>
      </c>
      <c r="AI75" s="22"/>
      <c r="AJ75" s="22"/>
      <c r="AK75" s="22"/>
      <c r="AL75" s="22"/>
      <c r="AM75" s="35" t="s">
        <v>54</v>
      </c>
      <c r="AN75" s="22"/>
      <c r="AO75" s="22"/>
      <c r="AP75" s="20"/>
      <c r="AQ75" s="20"/>
      <c r="AR75" s="23"/>
    </row>
    <row r="76" spans="2:44" s="24" customFormat="1"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3"/>
    </row>
    <row r="77" spans="2:44" s="24" customForma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3"/>
    </row>
    <row r="81" spans="1:91" s="24" customForma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3"/>
    </row>
    <row r="82" spans="1:91" s="24" customFormat="1" ht="18">
      <c r="B82" s="19"/>
      <c r="C82" s="8" t="s">
        <v>57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3"/>
    </row>
    <row r="83" spans="1:91" s="24" customForma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3"/>
    </row>
    <row r="84" spans="1:91" s="40" customFormat="1" ht="12.75">
      <c r="B84" s="41"/>
      <c r="C84" s="13" t="s">
        <v>13</v>
      </c>
      <c r="D84" s="42"/>
      <c r="E84" s="42"/>
      <c r="F84" s="42"/>
      <c r="G84" s="42"/>
      <c r="H84" s="42"/>
      <c r="I84" s="42"/>
      <c r="J84" s="42"/>
      <c r="K84" s="42"/>
      <c r="L84" s="42" t="str">
        <f>K5</f>
        <v>2019-1c</v>
      </c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3"/>
    </row>
    <row r="85" spans="1:91" s="44" customFormat="1">
      <c r="B85" s="45"/>
      <c r="C85" s="46" t="s">
        <v>16</v>
      </c>
      <c r="D85" s="47"/>
      <c r="E85" s="47"/>
      <c r="F85" s="47"/>
      <c r="G85" s="47"/>
      <c r="H85" s="47"/>
      <c r="I85" s="47"/>
      <c r="J85" s="47"/>
      <c r="K85" s="47"/>
      <c r="L85" s="260" t="str">
        <f>K6</f>
        <v>ZELEŇ V AREÁLU BÝVALÉHO KOUPALIŠTĚ V RADVANICÍCH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47"/>
      <c r="AQ85" s="47"/>
      <c r="AR85" s="48"/>
    </row>
    <row r="86" spans="1:91" s="24" customForma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3"/>
    </row>
    <row r="87" spans="1:91" s="24" customFormat="1">
      <c r="B87" s="19"/>
      <c r="C87" s="13" t="s">
        <v>20</v>
      </c>
      <c r="D87" s="20"/>
      <c r="E87" s="20"/>
      <c r="F87" s="20"/>
      <c r="G87" s="20"/>
      <c r="H87" s="20"/>
      <c r="I87" s="20"/>
      <c r="J87" s="20"/>
      <c r="K87" s="20"/>
      <c r="L87" s="49" t="str">
        <f>IF(K8="","",K8)</f>
        <v>Ostrava, MO Radvanice a Bartovice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3" t="s">
        <v>22</v>
      </c>
      <c r="AJ87" s="20"/>
      <c r="AK87" s="20"/>
      <c r="AL87" s="20"/>
      <c r="AM87" s="264" t="str">
        <f>IF(AN8= "","",AN8)</f>
        <v>7. 8. 2018</v>
      </c>
      <c r="AN87" s="264"/>
      <c r="AO87" s="20"/>
      <c r="AP87" s="20"/>
      <c r="AQ87" s="20"/>
      <c r="AR87" s="23"/>
    </row>
    <row r="88" spans="1:91" s="24" customForma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3"/>
    </row>
    <row r="89" spans="1:91" s="24" customFormat="1">
      <c r="B89" s="19"/>
      <c r="C89" s="13" t="s">
        <v>24</v>
      </c>
      <c r="D89" s="20"/>
      <c r="E89" s="20"/>
      <c r="F89" s="20"/>
      <c r="G89" s="20"/>
      <c r="H89" s="20"/>
      <c r="I89" s="20"/>
      <c r="J89" s="20"/>
      <c r="K89" s="20"/>
      <c r="L89" s="42" t="str">
        <f>IF(E11= "","",E11)</f>
        <v>Ostravské městské lesy a zeleň, s.r.o.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3" t="s">
        <v>32</v>
      </c>
      <c r="AJ89" s="20"/>
      <c r="AK89" s="20"/>
      <c r="AL89" s="20"/>
      <c r="AM89" s="265" t="str">
        <f>IF(E17="","",E17)</f>
        <v>Ing. Magda Cigánková Fialová</v>
      </c>
      <c r="AN89" s="265"/>
      <c r="AO89" s="265"/>
      <c r="AP89" s="265"/>
      <c r="AQ89" s="20"/>
      <c r="AR89" s="23"/>
      <c r="AS89" s="266" t="s">
        <v>58</v>
      </c>
      <c r="AT89" s="267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24" customFormat="1">
      <c r="B90" s="19"/>
      <c r="C90" s="13" t="s">
        <v>29</v>
      </c>
      <c r="D90" s="20"/>
      <c r="E90" s="20"/>
      <c r="F90" s="20"/>
      <c r="G90" s="20"/>
      <c r="H90" s="20"/>
      <c r="I90" s="20"/>
      <c r="J90" s="20"/>
      <c r="K90" s="20"/>
      <c r="L90" s="42">
        <f>IF(E14= "Vyplň údaj","",E14)</f>
        <v>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3" t="s">
        <v>36</v>
      </c>
      <c r="AJ90" s="20"/>
      <c r="AK90" s="20"/>
      <c r="AL90" s="20"/>
      <c r="AM90" s="265" t="str">
        <f>IF(E20="","",E20)</f>
        <v>Ing. Magda Cigánková Fialová</v>
      </c>
      <c r="AN90" s="265"/>
      <c r="AO90" s="265"/>
      <c r="AP90" s="265"/>
      <c r="AQ90" s="20"/>
      <c r="AR90" s="23"/>
      <c r="AS90" s="268"/>
      <c r="AT90" s="269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1:91" s="24" customForma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3"/>
      <c r="AS91" s="270"/>
      <c r="AT91" s="271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24" customFormat="1" ht="24">
      <c r="B92" s="19"/>
      <c r="C92" s="272" t="s">
        <v>59</v>
      </c>
      <c r="D92" s="273"/>
      <c r="E92" s="273"/>
      <c r="F92" s="273"/>
      <c r="G92" s="273"/>
      <c r="H92" s="56"/>
      <c r="I92" s="273" t="s">
        <v>60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4" t="s">
        <v>61</v>
      </c>
      <c r="AH92" s="274"/>
      <c r="AI92" s="274"/>
      <c r="AJ92" s="274"/>
      <c r="AK92" s="274"/>
      <c r="AL92" s="274"/>
      <c r="AM92" s="274"/>
      <c r="AN92" s="273" t="s">
        <v>62</v>
      </c>
      <c r="AO92" s="273"/>
      <c r="AP92" s="275"/>
      <c r="AQ92" s="57" t="s">
        <v>63</v>
      </c>
      <c r="AR92" s="23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1:91" s="24" customFormat="1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3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</row>
    <row r="94" spans="1:91" s="64" customFormat="1" ht="15.75">
      <c r="B94" s="65"/>
      <c r="C94" s="66" t="s">
        <v>76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76">
        <f>ROUND(SUM(AG95:AG97),2)</f>
        <v>0</v>
      </c>
      <c r="AH94" s="276"/>
      <c r="AI94" s="276"/>
      <c r="AJ94" s="276"/>
      <c r="AK94" s="276"/>
      <c r="AL94" s="276"/>
      <c r="AM94" s="276"/>
      <c r="AN94" s="277">
        <f>AG94*1.21</f>
        <v>0</v>
      </c>
      <c r="AO94" s="277"/>
      <c r="AP94" s="277"/>
      <c r="AQ94" s="68" t="s">
        <v>1</v>
      </c>
      <c r="AR94" s="69"/>
      <c r="AS94" s="70">
        <f>ROUND(SUM(AS95:AS97),2)</f>
        <v>0</v>
      </c>
      <c r="AT94" s="71">
        <f t="shared" ref="AT94:AT97" si="0">ROUND(SUM(AV94:AW94),2)</f>
        <v>554658.01</v>
      </c>
      <c r="AU94" s="72">
        <f>ROUND(SUM(AU95:AU97),5)</f>
        <v>0</v>
      </c>
      <c r="AV94" s="71">
        <f>ROUND(AZ94*L29,2)</f>
        <v>554658.01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2641228.62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77</v>
      </c>
      <c r="BT94" s="74" t="s">
        <v>78</v>
      </c>
      <c r="BU94" s="75" t="s">
        <v>79</v>
      </c>
      <c r="BV94" s="74" t="s">
        <v>80</v>
      </c>
      <c r="BW94" s="74" t="s">
        <v>5</v>
      </c>
      <c r="BX94" s="74" t="s">
        <v>81</v>
      </c>
      <c r="CL94" s="74" t="s">
        <v>1</v>
      </c>
    </row>
    <row r="95" spans="1:91" s="86" customFormat="1" ht="22.5">
      <c r="A95" s="76" t="s">
        <v>82</v>
      </c>
      <c r="B95" s="77"/>
      <c r="C95" s="78"/>
      <c r="D95" s="278" t="s">
        <v>83</v>
      </c>
      <c r="E95" s="278"/>
      <c r="F95" s="278"/>
      <c r="G95" s="278"/>
      <c r="H95" s="278"/>
      <c r="I95" s="79"/>
      <c r="J95" s="278" t="s">
        <v>84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9">
        <f>'00 - Ostatní a vedlejší n...'!J121</f>
        <v>0</v>
      </c>
      <c r="AH95" s="279"/>
      <c r="AI95" s="279"/>
      <c r="AJ95" s="279"/>
      <c r="AK95" s="279"/>
      <c r="AL95" s="279"/>
      <c r="AM95" s="279"/>
      <c r="AN95" s="277">
        <f t="shared" ref="AN95:AN97" si="1">AG95*1.21</f>
        <v>0</v>
      </c>
      <c r="AO95" s="277"/>
      <c r="AP95" s="277"/>
      <c r="AQ95" s="80" t="s">
        <v>85</v>
      </c>
      <c r="AR95" s="81"/>
      <c r="AS95" s="82">
        <v>0</v>
      </c>
      <c r="AT95" s="83">
        <f t="shared" si="0"/>
        <v>13650</v>
      </c>
      <c r="AU95" s="84">
        <f>'[1]00 - Ostatní a vedlejší n...'!P122</f>
        <v>0</v>
      </c>
      <c r="AV95" s="83">
        <f>'[1]00 - Ostatní a vedlejší n...'!J33</f>
        <v>13650</v>
      </c>
      <c r="AW95" s="83">
        <f>'[1]00 - Ostatní a vedlejší n...'!J34</f>
        <v>0</v>
      </c>
      <c r="AX95" s="83">
        <f>'[1]00 - Ostatní a vedlejší n...'!J35</f>
        <v>0</v>
      </c>
      <c r="AY95" s="83">
        <f>'[1]00 - Ostatní a vedlejší n...'!J36</f>
        <v>0</v>
      </c>
      <c r="AZ95" s="83">
        <f>'[1]00 - Ostatní a vedlejší n...'!F33</f>
        <v>65000</v>
      </c>
      <c r="BA95" s="83">
        <f>'[1]00 - Ostatní a vedlejší n...'!F34</f>
        <v>0</v>
      </c>
      <c r="BB95" s="83">
        <f>'[1]00 - Ostatní a vedlejší n...'!F35</f>
        <v>0</v>
      </c>
      <c r="BC95" s="83">
        <f>'[1]00 - Ostatní a vedlejší n...'!F36</f>
        <v>0</v>
      </c>
      <c r="BD95" s="85">
        <f>'[1]00 - Ostatní a vedlejší n...'!F37</f>
        <v>0</v>
      </c>
      <c r="BT95" s="87" t="s">
        <v>86</v>
      </c>
      <c r="BV95" s="87" t="s">
        <v>80</v>
      </c>
      <c r="BW95" s="87" t="s">
        <v>87</v>
      </c>
      <c r="BX95" s="87" t="s">
        <v>5</v>
      </c>
      <c r="CL95" s="87" t="s">
        <v>1</v>
      </c>
      <c r="CM95" s="87" t="s">
        <v>88</v>
      </c>
    </row>
    <row r="96" spans="1:91" s="86" customFormat="1" ht="22.5">
      <c r="A96" s="76" t="s">
        <v>82</v>
      </c>
      <c r="B96" s="77"/>
      <c r="C96" s="78"/>
      <c r="D96" s="278" t="s">
        <v>89</v>
      </c>
      <c r="E96" s="278"/>
      <c r="F96" s="278"/>
      <c r="G96" s="278"/>
      <c r="H96" s="278"/>
      <c r="I96" s="79"/>
      <c r="J96" s="278" t="s">
        <v>90</v>
      </c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9">
        <f>'02 - Terénní úpravy a pěš...'!J120</f>
        <v>0</v>
      </c>
      <c r="AH96" s="279"/>
      <c r="AI96" s="279"/>
      <c r="AJ96" s="279"/>
      <c r="AK96" s="279"/>
      <c r="AL96" s="279"/>
      <c r="AM96" s="279"/>
      <c r="AN96" s="277">
        <f t="shared" si="1"/>
        <v>0</v>
      </c>
      <c r="AO96" s="277"/>
      <c r="AP96" s="277"/>
      <c r="AQ96" s="80" t="s">
        <v>85</v>
      </c>
      <c r="AR96" s="81"/>
      <c r="AS96" s="82">
        <v>0</v>
      </c>
      <c r="AT96" s="83">
        <f t="shared" si="0"/>
        <v>349027.67</v>
      </c>
      <c r="AU96" s="84">
        <f>'[1]02 - Terénní úpravy a pěš...'!P120</f>
        <v>0</v>
      </c>
      <c r="AV96" s="83">
        <f>'[1]02 - Terénní úpravy a pěš...'!J33</f>
        <v>349027.67</v>
      </c>
      <c r="AW96" s="83">
        <f>'[1]02 - Terénní úpravy a pěš...'!J34</f>
        <v>0</v>
      </c>
      <c r="AX96" s="83">
        <f>'[1]02 - Terénní úpravy a pěš...'!J35</f>
        <v>0</v>
      </c>
      <c r="AY96" s="83">
        <f>'[1]02 - Terénní úpravy a pěš...'!J36</f>
        <v>0</v>
      </c>
      <c r="AZ96" s="83">
        <f>'[1]02 - Terénní úpravy a pěš...'!F33</f>
        <v>1662036.5</v>
      </c>
      <c r="BA96" s="83">
        <f>'[1]02 - Terénní úpravy a pěš...'!F34</f>
        <v>0</v>
      </c>
      <c r="BB96" s="83">
        <f>'[1]02 - Terénní úpravy a pěš...'!F35</f>
        <v>0</v>
      </c>
      <c r="BC96" s="83">
        <f>'[1]02 - Terénní úpravy a pěš...'!F36</f>
        <v>0</v>
      </c>
      <c r="BD96" s="85">
        <f>'[1]02 - Terénní úpravy a pěš...'!F37</f>
        <v>0</v>
      </c>
      <c r="BT96" s="87" t="s">
        <v>86</v>
      </c>
      <c r="BV96" s="87" t="s">
        <v>80</v>
      </c>
      <c r="BW96" s="87" t="s">
        <v>91</v>
      </c>
      <c r="BX96" s="87" t="s">
        <v>5</v>
      </c>
      <c r="CL96" s="87" t="s">
        <v>1</v>
      </c>
      <c r="CM96" s="87" t="s">
        <v>88</v>
      </c>
    </row>
    <row r="97" spans="1:91" s="86" customFormat="1" ht="22.5">
      <c r="A97" s="76" t="s">
        <v>82</v>
      </c>
      <c r="B97" s="77"/>
      <c r="C97" s="78"/>
      <c r="D97" s="278" t="s">
        <v>92</v>
      </c>
      <c r="E97" s="278"/>
      <c r="F97" s="278"/>
      <c r="G97" s="278"/>
      <c r="H97" s="278"/>
      <c r="I97" s="79"/>
      <c r="J97" s="278" t="s">
        <v>93</v>
      </c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9">
        <f>'02 N - Terénní úpravy a p...'!J96</f>
        <v>0</v>
      </c>
      <c r="AH97" s="279"/>
      <c r="AI97" s="279"/>
      <c r="AJ97" s="279"/>
      <c r="AK97" s="279"/>
      <c r="AL97" s="279"/>
      <c r="AM97" s="279"/>
      <c r="AN97" s="277">
        <f t="shared" si="1"/>
        <v>0</v>
      </c>
      <c r="AO97" s="277"/>
      <c r="AP97" s="277"/>
      <c r="AQ97" s="80" t="s">
        <v>85</v>
      </c>
      <c r="AR97" s="81"/>
      <c r="AS97" s="82">
        <v>0</v>
      </c>
      <c r="AT97" s="83">
        <f t="shared" si="0"/>
        <v>191980.35</v>
      </c>
      <c r="AU97" s="84">
        <f>'[1]02 N - Terénní úpravy a p...'!P122</f>
        <v>0</v>
      </c>
      <c r="AV97" s="83">
        <f>'[1]02 N - Terénní úpravy a p...'!J33</f>
        <v>191980.35</v>
      </c>
      <c r="AW97" s="83">
        <f>'[1]02 N - Terénní úpravy a p...'!J34</f>
        <v>0</v>
      </c>
      <c r="AX97" s="83">
        <f>'[1]02 N - Terénní úpravy a p...'!J35</f>
        <v>0</v>
      </c>
      <c r="AY97" s="83">
        <f>'[1]02 N - Terénní úpravy a p...'!J36</f>
        <v>0</v>
      </c>
      <c r="AZ97" s="83">
        <f>'[1]02 N - Terénní úpravy a p...'!F33</f>
        <v>914192.12</v>
      </c>
      <c r="BA97" s="83">
        <f>'[1]02 N - Terénní úpravy a p...'!F34</f>
        <v>0</v>
      </c>
      <c r="BB97" s="83">
        <f>'[1]02 N - Terénní úpravy a p...'!F35</f>
        <v>0</v>
      </c>
      <c r="BC97" s="83">
        <f>'[1]02 N - Terénní úpravy a p...'!F36</f>
        <v>0</v>
      </c>
      <c r="BD97" s="85">
        <f>'[1]02 N - Terénní úpravy a p...'!F37</f>
        <v>0</v>
      </c>
      <c r="BT97" s="87" t="s">
        <v>86</v>
      </c>
      <c r="BV97" s="87" t="s">
        <v>80</v>
      </c>
      <c r="BW97" s="87" t="s">
        <v>94</v>
      </c>
      <c r="BX97" s="87" t="s">
        <v>5</v>
      </c>
      <c r="CL97" s="87" t="s">
        <v>1</v>
      </c>
      <c r="CM97" s="87" t="s">
        <v>88</v>
      </c>
    </row>
    <row r="98" spans="1:91" s="24" customFormat="1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3"/>
    </row>
    <row r="99" spans="1:91" s="24" customForma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23"/>
    </row>
  </sheetData>
  <mergeCells count="50"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5" location="'00 - Ostatní a vedlejší n...'!C2" display="/"/>
    <hyperlink ref="A96" location="'02 - Terénní úpravy a pěš...'!C2" display="/"/>
    <hyperlink ref="A97" location="'02 N - Terénní úpravy a p...'!C2" display="/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33"/>
  <sheetViews>
    <sheetView topLeftCell="A110" workbookViewId="0">
      <selection activeCell="F91" sqref="F91"/>
    </sheetView>
  </sheetViews>
  <sheetFormatPr defaultRowHeight="15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" customWidth="1"/>
    <col min="8" max="8" width="9.85546875" customWidth="1"/>
    <col min="9" max="9" width="17.28515625" style="125" customWidth="1"/>
    <col min="10" max="10" width="17.28515625" customWidth="1"/>
    <col min="11" max="11" width="17.28515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2" t="s">
        <v>87</v>
      </c>
    </row>
    <row r="3" spans="2:46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5"/>
      <c r="AT3" s="2" t="s">
        <v>88</v>
      </c>
    </row>
    <row r="4" spans="2:46" ht="18">
      <c r="B4" s="5"/>
      <c r="D4" s="129" t="s">
        <v>128</v>
      </c>
      <c r="L4" s="5"/>
      <c r="M4" s="130" t="s">
        <v>10</v>
      </c>
      <c r="AT4" s="2" t="s">
        <v>4</v>
      </c>
    </row>
    <row r="5" spans="2:46" ht="6.95" customHeight="1">
      <c r="B5" s="5"/>
      <c r="L5" s="5"/>
    </row>
    <row r="6" spans="2:46">
      <c r="B6" s="5"/>
      <c r="D6" s="131" t="s">
        <v>16</v>
      </c>
      <c r="L6" s="5"/>
    </row>
    <row r="7" spans="2:46">
      <c r="B7" s="5"/>
      <c r="E7" s="281" t="str">
        <f>'[1]Rekapitulace stavby'!K6</f>
        <v>ZELEŇ V AREÁLU BÝVALÉHO KOUPALIŠTĚ V RADVANICÍCH</v>
      </c>
      <c r="F7" s="281"/>
      <c r="G7" s="281"/>
      <c r="H7" s="281"/>
      <c r="L7" s="5"/>
    </row>
    <row r="8" spans="2:46" s="24" customFormat="1">
      <c r="B8" s="23"/>
      <c r="D8" s="131" t="s">
        <v>129</v>
      </c>
      <c r="I8" s="93"/>
      <c r="L8" s="23"/>
    </row>
    <row r="9" spans="2:46" s="24" customFormat="1">
      <c r="B9" s="23"/>
      <c r="E9" s="282" t="s">
        <v>130</v>
      </c>
      <c r="F9" s="282"/>
      <c r="G9" s="282"/>
      <c r="H9" s="282"/>
      <c r="I9" s="93"/>
      <c r="L9" s="23"/>
    </row>
    <row r="10" spans="2:46" s="24" customFormat="1">
      <c r="B10" s="23"/>
      <c r="I10" s="93"/>
      <c r="L10" s="23"/>
    </row>
    <row r="11" spans="2:46" s="24" customFormat="1">
      <c r="B11" s="23"/>
      <c r="D11" s="131" t="s">
        <v>18</v>
      </c>
      <c r="F11" s="132" t="s">
        <v>1</v>
      </c>
      <c r="I11" s="133" t="s">
        <v>19</v>
      </c>
      <c r="J11" s="132" t="s">
        <v>1</v>
      </c>
      <c r="L11" s="23"/>
    </row>
    <row r="12" spans="2:46" s="24" customFormat="1">
      <c r="B12" s="23"/>
      <c r="D12" s="131" t="s">
        <v>20</v>
      </c>
      <c r="F12" s="132" t="s">
        <v>21</v>
      </c>
      <c r="I12" s="133" t="s">
        <v>22</v>
      </c>
      <c r="J12" s="134" t="str">
        <f>'[1]Rekapitulace stavby'!AN8</f>
        <v>7. 8. 2018</v>
      </c>
      <c r="L12" s="23"/>
    </row>
    <row r="13" spans="2:46" s="24" customFormat="1">
      <c r="B13" s="23"/>
      <c r="I13" s="93"/>
      <c r="L13" s="23"/>
    </row>
    <row r="14" spans="2:46" s="24" customFormat="1">
      <c r="B14" s="23"/>
      <c r="D14" s="131" t="s">
        <v>24</v>
      </c>
      <c r="I14" s="133" t="s">
        <v>25</v>
      </c>
      <c r="J14" s="132" t="s">
        <v>26</v>
      </c>
      <c r="L14" s="23"/>
    </row>
    <row r="15" spans="2:46" s="24" customFormat="1">
      <c r="B15" s="23"/>
      <c r="E15" s="132" t="s">
        <v>27</v>
      </c>
      <c r="I15" s="133" t="s">
        <v>28</v>
      </c>
      <c r="J15" s="132" t="s">
        <v>1</v>
      </c>
      <c r="L15" s="23"/>
    </row>
    <row r="16" spans="2:46" s="24" customFormat="1">
      <c r="B16" s="23"/>
      <c r="I16" s="93"/>
      <c r="L16" s="23"/>
    </row>
    <row r="17" spans="2:12" s="24" customFormat="1">
      <c r="B17" s="23"/>
      <c r="D17" s="131" t="s">
        <v>29</v>
      </c>
      <c r="I17" s="133" t="s">
        <v>25</v>
      </c>
      <c r="J17" s="15" t="str">
        <f>'[1]Rekapitulace stavby'!AN13</f>
        <v>258 16 977</v>
      </c>
      <c r="L17" s="23"/>
    </row>
    <row r="18" spans="2:12" s="24" customFormat="1">
      <c r="B18" s="23"/>
      <c r="E18" s="283" t="str">
        <f>'[1]Rekapitulace stavby'!E14</f>
        <v>Ostravské městské lesy a zeleň, s.r.o.</v>
      </c>
      <c r="F18" s="283"/>
      <c r="G18" s="283"/>
      <c r="H18" s="283"/>
      <c r="I18" s="133" t="s">
        <v>28</v>
      </c>
      <c r="J18" s="15" t="str">
        <f>'[1]Rekapitulace stavby'!AN14</f>
        <v>CZ 258 16 977</v>
      </c>
      <c r="L18" s="23"/>
    </row>
    <row r="19" spans="2:12" s="24" customFormat="1">
      <c r="B19" s="23"/>
      <c r="I19" s="93"/>
      <c r="L19" s="23"/>
    </row>
    <row r="20" spans="2:12" s="24" customFormat="1">
      <c r="B20" s="23"/>
      <c r="D20" s="131" t="s">
        <v>32</v>
      </c>
      <c r="I20" s="133" t="s">
        <v>25</v>
      </c>
      <c r="J20" s="132" t="s">
        <v>33</v>
      </c>
      <c r="L20" s="23"/>
    </row>
    <row r="21" spans="2:12" s="24" customFormat="1">
      <c r="B21" s="23"/>
      <c r="E21" s="132" t="s">
        <v>34</v>
      </c>
      <c r="I21" s="133" t="s">
        <v>28</v>
      </c>
      <c r="J21" s="132" t="s">
        <v>1</v>
      </c>
      <c r="L21" s="23"/>
    </row>
    <row r="22" spans="2:12" s="24" customFormat="1">
      <c r="B22" s="23"/>
      <c r="I22" s="93"/>
      <c r="L22" s="23"/>
    </row>
    <row r="23" spans="2:12" s="24" customFormat="1">
      <c r="B23" s="23"/>
      <c r="D23" s="131" t="s">
        <v>36</v>
      </c>
      <c r="I23" s="133" t="s">
        <v>25</v>
      </c>
      <c r="J23" s="132" t="s">
        <v>33</v>
      </c>
      <c r="L23" s="23"/>
    </row>
    <row r="24" spans="2:12" s="24" customFormat="1">
      <c r="B24" s="23"/>
      <c r="E24" s="132" t="s">
        <v>34</v>
      </c>
      <c r="I24" s="133" t="s">
        <v>28</v>
      </c>
      <c r="J24" s="132" t="s">
        <v>1</v>
      </c>
      <c r="L24" s="23"/>
    </row>
    <row r="25" spans="2:12" s="24" customFormat="1">
      <c r="B25" s="23"/>
      <c r="I25" s="93"/>
      <c r="L25" s="23"/>
    </row>
    <row r="26" spans="2:12" s="24" customFormat="1">
      <c r="B26" s="23"/>
      <c r="D26" s="131" t="s">
        <v>37</v>
      </c>
      <c r="I26" s="93"/>
      <c r="L26" s="23"/>
    </row>
    <row r="27" spans="2:12" s="136" customFormat="1">
      <c r="B27" s="135"/>
      <c r="E27" s="284" t="s">
        <v>1</v>
      </c>
      <c r="F27" s="284"/>
      <c r="G27" s="284"/>
      <c r="H27" s="284"/>
      <c r="I27" s="137"/>
      <c r="L27" s="135"/>
    </row>
    <row r="28" spans="2:12" s="24" customFormat="1">
      <c r="B28" s="23"/>
      <c r="I28" s="93"/>
      <c r="L28" s="23"/>
    </row>
    <row r="29" spans="2:12" s="24" customFormat="1">
      <c r="B29" s="23"/>
      <c r="D29" s="50"/>
      <c r="E29" s="50"/>
      <c r="F29" s="50"/>
      <c r="G29" s="50"/>
      <c r="H29" s="50"/>
      <c r="I29" s="138"/>
      <c r="J29" s="50"/>
      <c r="K29" s="50"/>
      <c r="L29" s="23"/>
    </row>
    <row r="30" spans="2:12" s="24" customFormat="1" ht="15.75">
      <c r="B30" s="23"/>
      <c r="D30" s="139" t="s">
        <v>38</v>
      </c>
      <c r="I30" s="93"/>
      <c r="J30" s="140">
        <f>ROUND(J121, 2)</f>
        <v>0</v>
      </c>
      <c r="L30" s="23"/>
    </row>
    <row r="31" spans="2:12" s="24" customFormat="1">
      <c r="B31" s="23"/>
      <c r="D31" s="50"/>
      <c r="E31" s="50"/>
      <c r="F31" s="50"/>
      <c r="G31" s="50"/>
      <c r="H31" s="50"/>
      <c r="I31" s="138"/>
      <c r="J31" s="50"/>
      <c r="K31" s="50"/>
      <c r="L31" s="23"/>
    </row>
    <row r="32" spans="2:12" s="24" customFormat="1">
      <c r="B32" s="23"/>
      <c r="F32" s="141" t="s">
        <v>40</v>
      </c>
      <c r="I32" s="142" t="s">
        <v>39</v>
      </c>
      <c r="J32" s="141" t="s">
        <v>41</v>
      </c>
      <c r="L32" s="23"/>
    </row>
    <row r="33" spans="2:12" s="24" customFormat="1">
      <c r="B33" s="23"/>
      <c r="D33" s="143" t="s">
        <v>42</v>
      </c>
      <c r="E33" s="131" t="s">
        <v>43</v>
      </c>
      <c r="F33" s="144">
        <f>ROUND((SUM(BE121:BE132)),  2)</f>
        <v>0</v>
      </c>
      <c r="I33" s="145">
        <v>0.21</v>
      </c>
      <c r="J33" s="144">
        <f>ROUND(((SUM(BE121:BE132))*I33),  2)</f>
        <v>0</v>
      </c>
      <c r="L33" s="23"/>
    </row>
    <row r="34" spans="2:12" s="24" customFormat="1">
      <c r="B34" s="23"/>
      <c r="E34" s="131" t="s">
        <v>44</v>
      </c>
      <c r="F34" s="144">
        <f>ROUND((SUM(BF121:BF132)),  2)</f>
        <v>0</v>
      </c>
      <c r="I34" s="145">
        <v>0.15</v>
      </c>
      <c r="J34" s="144">
        <f>ROUND(((SUM(BF121:BF132))*I34),  2)</f>
        <v>0</v>
      </c>
      <c r="L34" s="23"/>
    </row>
    <row r="35" spans="2:12" s="24" customFormat="1" hidden="1">
      <c r="B35" s="23"/>
      <c r="E35" s="131" t="s">
        <v>45</v>
      </c>
      <c r="F35" s="144">
        <f>ROUND((SUM(BG121:BG132)),  2)</f>
        <v>0</v>
      </c>
      <c r="I35" s="145">
        <v>0.21</v>
      </c>
      <c r="J35" s="144">
        <f>0</f>
        <v>0</v>
      </c>
      <c r="L35" s="23"/>
    </row>
    <row r="36" spans="2:12" s="24" customFormat="1" hidden="1">
      <c r="B36" s="23"/>
      <c r="E36" s="131" t="s">
        <v>46</v>
      </c>
      <c r="F36" s="144">
        <f>ROUND((SUM(BH121:BH132)),  2)</f>
        <v>0</v>
      </c>
      <c r="I36" s="145">
        <v>0.15</v>
      </c>
      <c r="J36" s="144">
        <f>0</f>
        <v>0</v>
      </c>
      <c r="L36" s="23"/>
    </row>
    <row r="37" spans="2:12" s="24" customFormat="1" hidden="1">
      <c r="B37" s="23"/>
      <c r="E37" s="131" t="s">
        <v>47</v>
      </c>
      <c r="F37" s="144">
        <f>ROUND((SUM(BI121:BI132)),  2)</f>
        <v>0</v>
      </c>
      <c r="I37" s="145">
        <v>0</v>
      </c>
      <c r="J37" s="144">
        <f>0</f>
        <v>0</v>
      </c>
      <c r="L37" s="23"/>
    </row>
    <row r="38" spans="2:12" s="24" customFormat="1">
      <c r="B38" s="23"/>
      <c r="I38" s="93"/>
      <c r="L38" s="23"/>
    </row>
    <row r="39" spans="2:12" s="24" customFormat="1" ht="15.75">
      <c r="B39" s="23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51"/>
      <c r="J39" s="152">
        <f>SUM(J30:J37)</f>
        <v>0</v>
      </c>
      <c r="K39" s="153"/>
      <c r="L39" s="23"/>
    </row>
    <row r="40" spans="2:12" s="24" customFormat="1">
      <c r="B40" s="23"/>
      <c r="I40" s="93"/>
      <c r="L40" s="23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24" customFormat="1">
      <c r="B50" s="23"/>
      <c r="D50" s="154" t="s">
        <v>51</v>
      </c>
      <c r="E50" s="155"/>
      <c r="F50" s="155"/>
      <c r="G50" s="154" t="s">
        <v>52</v>
      </c>
      <c r="H50" s="155"/>
      <c r="I50" s="156"/>
      <c r="J50" s="155"/>
      <c r="K50" s="155"/>
      <c r="L50" s="23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24" customFormat="1">
      <c r="B61" s="23"/>
      <c r="D61" s="157" t="s">
        <v>53</v>
      </c>
      <c r="E61" s="158"/>
      <c r="F61" s="159" t="s">
        <v>54</v>
      </c>
      <c r="G61" s="157" t="s">
        <v>53</v>
      </c>
      <c r="H61" s="158"/>
      <c r="I61" s="160"/>
      <c r="J61" s="161" t="s">
        <v>54</v>
      </c>
      <c r="K61" s="158"/>
      <c r="L61" s="23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24" customFormat="1">
      <c r="B65" s="23"/>
      <c r="D65" s="154" t="s">
        <v>55</v>
      </c>
      <c r="E65" s="155"/>
      <c r="F65" s="155"/>
      <c r="G65" s="154" t="s">
        <v>56</v>
      </c>
      <c r="H65" s="155"/>
      <c r="I65" s="156"/>
      <c r="J65" s="155"/>
      <c r="K65" s="155"/>
      <c r="L65" s="23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24" customFormat="1">
      <c r="B76" s="23"/>
      <c r="D76" s="157" t="s">
        <v>53</v>
      </c>
      <c r="E76" s="158"/>
      <c r="F76" s="159" t="s">
        <v>54</v>
      </c>
      <c r="G76" s="157" t="s">
        <v>53</v>
      </c>
      <c r="H76" s="158"/>
      <c r="I76" s="160"/>
      <c r="J76" s="161" t="s">
        <v>54</v>
      </c>
      <c r="K76" s="158"/>
      <c r="L76" s="23"/>
    </row>
    <row r="77" spans="2:12" s="24" customFormat="1">
      <c r="B77" s="162"/>
      <c r="C77" s="163"/>
      <c r="D77" s="163"/>
      <c r="E77" s="163"/>
      <c r="F77" s="163"/>
      <c r="G77" s="163"/>
      <c r="H77" s="163"/>
      <c r="I77" s="124"/>
      <c r="J77" s="163"/>
      <c r="K77" s="163"/>
      <c r="L77" s="23"/>
    </row>
    <row r="81" spans="2:47" s="24" customForma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23"/>
    </row>
    <row r="82" spans="2:47" s="24" customFormat="1" ht="18">
      <c r="B82" s="19"/>
      <c r="C82" s="8" t="s">
        <v>131</v>
      </c>
      <c r="D82" s="20"/>
      <c r="E82" s="20"/>
      <c r="F82" s="20"/>
      <c r="G82" s="20"/>
      <c r="H82" s="20"/>
      <c r="I82" s="93"/>
      <c r="J82" s="20"/>
      <c r="K82" s="20"/>
      <c r="L82" s="23"/>
    </row>
    <row r="83" spans="2:47" s="24" customFormat="1">
      <c r="B83" s="19"/>
      <c r="C83" s="20"/>
      <c r="D83" s="20"/>
      <c r="E83" s="20"/>
      <c r="F83" s="20"/>
      <c r="G83" s="20"/>
      <c r="H83" s="20"/>
      <c r="I83" s="93"/>
      <c r="J83" s="20"/>
      <c r="K83" s="20"/>
      <c r="L83" s="23"/>
    </row>
    <row r="84" spans="2:47" s="24" customFormat="1">
      <c r="B84" s="19"/>
      <c r="C84" s="13" t="s">
        <v>16</v>
      </c>
      <c r="D84" s="20"/>
      <c r="E84" s="20"/>
      <c r="F84" s="20"/>
      <c r="G84" s="20"/>
      <c r="H84" s="20"/>
      <c r="I84" s="93"/>
      <c r="J84" s="20"/>
      <c r="K84" s="20"/>
      <c r="L84" s="23"/>
    </row>
    <row r="85" spans="2:47" s="24" customFormat="1">
      <c r="B85" s="19"/>
      <c r="C85" s="20"/>
      <c r="D85" s="20"/>
      <c r="E85" s="280" t="str">
        <f>E7</f>
        <v>ZELEŇ V AREÁLU BÝVALÉHO KOUPALIŠTĚ V RADVANICÍCH</v>
      </c>
      <c r="F85" s="280"/>
      <c r="G85" s="280"/>
      <c r="H85" s="280"/>
      <c r="I85" s="93"/>
      <c r="J85" s="20"/>
      <c r="K85" s="20"/>
      <c r="L85" s="23"/>
    </row>
    <row r="86" spans="2:47" s="24" customFormat="1">
      <c r="B86" s="19"/>
      <c r="C86" s="13" t="s">
        <v>129</v>
      </c>
      <c r="D86" s="20"/>
      <c r="E86" s="20"/>
      <c r="F86" s="20"/>
      <c r="G86" s="20"/>
      <c r="H86" s="20"/>
      <c r="I86" s="93"/>
      <c r="J86" s="20"/>
      <c r="K86" s="20"/>
      <c r="L86" s="23"/>
    </row>
    <row r="87" spans="2:47" s="24" customFormat="1">
      <c r="B87" s="19"/>
      <c r="C87" s="20"/>
      <c r="D87" s="20"/>
      <c r="E87" s="260" t="str">
        <f>E9</f>
        <v>00 - Ostatní a vedlejší náklady</v>
      </c>
      <c r="F87" s="260"/>
      <c r="G87" s="260"/>
      <c r="H87" s="260"/>
      <c r="I87" s="93"/>
      <c r="J87" s="20"/>
      <c r="K87" s="20"/>
      <c r="L87" s="23"/>
    </row>
    <row r="88" spans="2:47" s="24" customFormat="1">
      <c r="B88" s="19"/>
      <c r="C88" s="20"/>
      <c r="D88" s="20"/>
      <c r="E88" s="20"/>
      <c r="F88" s="20"/>
      <c r="G88" s="20"/>
      <c r="H88" s="20"/>
      <c r="I88" s="93"/>
      <c r="J88" s="20"/>
      <c r="K88" s="20"/>
      <c r="L88" s="23"/>
    </row>
    <row r="89" spans="2:47" s="24" customFormat="1">
      <c r="B89" s="19"/>
      <c r="C89" s="13" t="s">
        <v>20</v>
      </c>
      <c r="D89" s="20"/>
      <c r="E89" s="20"/>
      <c r="F89" s="14" t="str">
        <f>F12</f>
        <v>Ostrava, MO Radvanice a Bartovice</v>
      </c>
      <c r="G89" s="20"/>
      <c r="H89" s="20"/>
      <c r="I89" s="133" t="s">
        <v>22</v>
      </c>
      <c r="J89" s="167" t="str">
        <f>IF(J12="","",J12)</f>
        <v>7. 8. 2018</v>
      </c>
      <c r="K89" s="20"/>
      <c r="L89" s="23"/>
    </row>
    <row r="90" spans="2:47" s="24" customFormat="1">
      <c r="B90" s="19"/>
      <c r="C90" s="20"/>
      <c r="D90" s="20"/>
      <c r="E90" s="20"/>
      <c r="F90" s="20"/>
      <c r="G90" s="20"/>
      <c r="H90" s="20"/>
      <c r="I90" s="93"/>
      <c r="J90" s="20"/>
      <c r="K90" s="20"/>
      <c r="L90" s="23"/>
    </row>
    <row r="91" spans="2:47" s="24" customFormat="1" ht="25.5">
      <c r="B91" s="19"/>
      <c r="C91" s="13" t="s">
        <v>24</v>
      </c>
      <c r="D91" s="20"/>
      <c r="E91" s="20"/>
      <c r="F91" s="14" t="str">
        <f>IF(E18="","",E18)</f>
        <v>Ostravské městské lesy a zeleň, s.r.o.</v>
      </c>
      <c r="G91" s="20"/>
      <c r="H91" s="20"/>
      <c r="I91" s="133" t="s">
        <v>32</v>
      </c>
      <c r="J91" s="168" t="str">
        <f>E21</f>
        <v>Ing. Magda Cigánková Fialová</v>
      </c>
      <c r="K91" s="20"/>
      <c r="L91" s="23"/>
    </row>
    <row r="92" spans="2:47" s="24" customFormat="1" ht="25.5">
      <c r="B92" s="19"/>
      <c r="C92" s="13" t="s">
        <v>29</v>
      </c>
      <c r="D92" s="20"/>
      <c r="E92" s="20"/>
      <c r="G92" s="20"/>
      <c r="H92" s="20"/>
      <c r="I92" s="133" t="s">
        <v>36</v>
      </c>
      <c r="J92" s="168" t="str">
        <f>E24</f>
        <v>Ing. Magda Cigánková Fialová</v>
      </c>
      <c r="K92" s="20"/>
      <c r="L92" s="23"/>
    </row>
    <row r="93" spans="2:47" s="24" customFormat="1">
      <c r="B93" s="19"/>
      <c r="C93" s="20"/>
      <c r="D93" s="20"/>
      <c r="E93" s="20"/>
      <c r="F93" s="20"/>
      <c r="G93" s="20"/>
      <c r="H93" s="20"/>
      <c r="I93" s="93"/>
      <c r="J93" s="20"/>
      <c r="K93" s="20"/>
      <c r="L93" s="23"/>
    </row>
    <row r="94" spans="2:47" s="24" customFormat="1">
      <c r="B94" s="19"/>
      <c r="C94" s="169" t="s">
        <v>132</v>
      </c>
      <c r="D94" s="170"/>
      <c r="E94" s="170"/>
      <c r="F94" s="170"/>
      <c r="G94" s="170"/>
      <c r="H94" s="170"/>
      <c r="I94" s="171"/>
      <c r="J94" s="172" t="s">
        <v>99</v>
      </c>
      <c r="K94" s="170"/>
      <c r="L94" s="23"/>
    </row>
    <row r="95" spans="2:47" s="24" customFormat="1">
      <c r="B95" s="19"/>
      <c r="C95" s="20"/>
      <c r="D95" s="20"/>
      <c r="E95" s="20"/>
      <c r="F95" s="20"/>
      <c r="G95" s="20"/>
      <c r="H95" s="20"/>
      <c r="I95" s="93"/>
      <c r="J95" s="20"/>
      <c r="K95" s="20"/>
      <c r="L95" s="23"/>
    </row>
    <row r="96" spans="2:47" s="24" customFormat="1" ht="15.75">
      <c r="B96" s="19"/>
      <c r="C96" s="173" t="s">
        <v>133</v>
      </c>
      <c r="D96" s="20"/>
      <c r="E96" s="20"/>
      <c r="F96" s="20"/>
      <c r="G96" s="20"/>
      <c r="H96" s="20"/>
      <c r="I96" s="93"/>
      <c r="J96" s="174">
        <f>J121</f>
        <v>0</v>
      </c>
      <c r="K96" s="20"/>
      <c r="L96" s="23"/>
      <c r="AU96" s="2" t="s">
        <v>134</v>
      </c>
    </row>
    <row r="97" spans="2:12" s="182" customFormat="1">
      <c r="B97" s="175"/>
      <c r="C97" s="176"/>
      <c r="D97" s="177" t="s">
        <v>135</v>
      </c>
      <c r="E97" s="178"/>
      <c r="F97" s="178"/>
      <c r="G97" s="178"/>
      <c r="H97" s="178"/>
      <c r="I97" s="179"/>
      <c r="J97" s="180">
        <f>J122</f>
        <v>0</v>
      </c>
      <c r="K97" s="176"/>
      <c r="L97" s="181"/>
    </row>
    <row r="98" spans="2:12" s="190" customFormat="1" ht="12.75">
      <c r="B98" s="183"/>
      <c r="C98" s="184"/>
      <c r="D98" s="185" t="s">
        <v>136</v>
      </c>
      <c r="E98" s="186"/>
      <c r="F98" s="186"/>
      <c r="G98" s="186"/>
      <c r="H98" s="186"/>
      <c r="I98" s="187"/>
      <c r="J98" s="188">
        <f>J123</f>
        <v>0</v>
      </c>
      <c r="K98" s="184"/>
      <c r="L98" s="189"/>
    </row>
    <row r="99" spans="2:12" s="190" customFormat="1" ht="12.75">
      <c r="B99" s="183"/>
      <c r="C99" s="184"/>
      <c r="D99" s="185" t="s">
        <v>137</v>
      </c>
      <c r="E99" s="186"/>
      <c r="F99" s="186"/>
      <c r="G99" s="186"/>
      <c r="H99" s="186"/>
      <c r="I99" s="187"/>
      <c r="J99" s="188">
        <f>J125</f>
        <v>0</v>
      </c>
      <c r="K99" s="184"/>
      <c r="L99" s="189"/>
    </row>
    <row r="100" spans="2:12" s="190" customFormat="1" ht="12.75">
      <c r="B100" s="183"/>
      <c r="C100" s="184"/>
      <c r="D100" s="185" t="s">
        <v>138</v>
      </c>
      <c r="E100" s="186"/>
      <c r="F100" s="186"/>
      <c r="G100" s="186"/>
      <c r="H100" s="186"/>
      <c r="I100" s="187"/>
      <c r="J100" s="188">
        <f>J129</f>
        <v>0</v>
      </c>
      <c r="K100" s="184"/>
      <c r="L100" s="189"/>
    </row>
    <row r="101" spans="2:12" s="190" customFormat="1" ht="12.75">
      <c r="B101" s="183"/>
      <c r="C101" s="184"/>
      <c r="D101" s="185" t="s">
        <v>139</v>
      </c>
      <c r="E101" s="186"/>
      <c r="F101" s="186"/>
      <c r="G101" s="186"/>
      <c r="H101" s="186"/>
      <c r="I101" s="187"/>
      <c r="J101" s="188">
        <f>J131</f>
        <v>0</v>
      </c>
      <c r="K101" s="184"/>
      <c r="L101" s="189"/>
    </row>
    <row r="102" spans="2:12" s="24" customFormat="1">
      <c r="B102" s="19"/>
      <c r="C102" s="20"/>
      <c r="D102" s="20"/>
      <c r="E102" s="20"/>
      <c r="F102" s="20"/>
      <c r="G102" s="20"/>
      <c r="H102" s="20"/>
      <c r="I102" s="93"/>
      <c r="J102" s="20"/>
      <c r="K102" s="20"/>
      <c r="L102" s="23"/>
    </row>
    <row r="103" spans="2:12" s="24" customFormat="1">
      <c r="B103" s="36"/>
      <c r="C103" s="37"/>
      <c r="D103" s="37"/>
      <c r="E103" s="37"/>
      <c r="F103" s="37"/>
      <c r="G103" s="37"/>
      <c r="H103" s="37"/>
      <c r="I103" s="124"/>
      <c r="J103" s="37"/>
      <c r="K103" s="37"/>
      <c r="L103" s="23"/>
    </row>
    <row r="107" spans="2:12" s="24" customFormat="1">
      <c r="B107" s="38"/>
      <c r="C107" s="39"/>
      <c r="D107" s="39"/>
      <c r="E107" s="39"/>
      <c r="F107" s="39"/>
      <c r="G107" s="39"/>
      <c r="H107" s="39"/>
      <c r="I107" s="166"/>
      <c r="J107" s="39"/>
      <c r="K107" s="39"/>
      <c r="L107" s="23"/>
    </row>
    <row r="108" spans="2:12" s="24" customFormat="1" ht="18">
      <c r="B108" s="19"/>
      <c r="C108" s="8" t="s">
        <v>140</v>
      </c>
      <c r="D108" s="20"/>
      <c r="E108" s="20"/>
      <c r="F108" s="20"/>
      <c r="G108" s="20"/>
      <c r="H108" s="20"/>
      <c r="I108" s="93"/>
      <c r="J108" s="20"/>
      <c r="K108" s="20"/>
      <c r="L108" s="23"/>
    </row>
    <row r="109" spans="2:12" s="24" customFormat="1">
      <c r="B109" s="19"/>
      <c r="C109" s="20"/>
      <c r="D109" s="20"/>
      <c r="E109" s="20"/>
      <c r="F109" s="20"/>
      <c r="G109" s="20"/>
      <c r="H109" s="20"/>
      <c r="I109" s="93"/>
      <c r="J109" s="20"/>
      <c r="K109" s="20"/>
      <c r="L109" s="23"/>
    </row>
    <row r="110" spans="2:12" s="24" customFormat="1">
      <c r="B110" s="19"/>
      <c r="C110" s="13" t="s">
        <v>16</v>
      </c>
      <c r="D110" s="20"/>
      <c r="E110" s="20"/>
      <c r="F110" s="20"/>
      <c r="G110" s="20"/>
      <c r="H110" s="20"/>
      <c r="I110" s="93"/>
      <c r="J110" s="20"/>
      <c r="K110" s="20"/>
      <c r="L110" s="23"/>
    </row>
    <row r="111" spans="2:12" s="24" customFormat="1">
      <c r="B111" s="19"/>
      <c r="C111" s="20"/>
      <c r="D111" s="20"/>
      <c r="E111" s="280" t="str">
        <f>E7</f>
        <v>ZELEŇ V AREÁLU BÝVALÉHO KOUPALIŠTĚ V RADVANICÍCH</v>
      </c>
      <c r="F111" s="280"/>
      <c r="G111" s="280"/>
      <c r="H111" s="280"/>
      <c r="I111" s="93"/>
      <c r="J111" s="20"/>
      <c r="K111" s="20"/>
      <c r="L111" s="23"/>
    </row>
    <row r="112" spans="2:12" s="24" customFormat="1">
      <c r="B112" s="19"/>
      <c r="C112" s="13" t="s">
        <v>129</v>
      </c>
      <c r="D112" s="20"/>
      <c r="E112" s="20"/>
      <c r="F112" s="20"/>
      <c r="G112" s="20"/>
      <c r="H112" s="20"/>
      <c r="I112" s="93"/>
      <c r="J112" s="20"/>
      <c r="K112" s="20"/>
      <c r="L112" s="23"/>
    </row>
    <row r="113" spans="2:65" s="24" customFormat="1">
      <c r="B113" s="19"/>
      <c r="C113" s="20"/>
      <c r="D113" s="20"/>
      <c r="E113" s="260" t="str">
        <f>E9</f>
        <v>00 - Ostatní a vedlejší náklady</v>
      </c>
      <c r="F113" s="260"/>
      <c r="G113" s="260"/>
      <c r="H113" s="260"/>
      <c r="I113" s="93"/>
      <c r="J113" s="20"/>
      <c r="K113" s="20"/>
      <c r="L113" s="23"/>
    </row>
    <row r="114" spans="2:65" s="24" customFormat="1">
      <c r="B114" s="19"/>
      <c r="C114" s="20"/>
      <c r="D114" s="20"/>
      <c r="E114" s="20"/>
      <c r="F114" s="20"/>
      <c r="G114" s="20"/>
      <c r="H114" s="20"/>
      <c r="I114" s="93"/>
      <c r="J114" s="20"/>
      <c r="K114" s="20"/>
      <c r="L114" s="23"/>
    </row>
    <row r="115" spans="2:65" s="24" customFormat="1">
      <c r="B115" s="19"/>
      <c r="C115" s="13" t="s">
        <v>20</v>
      </c>
      <c r="D115" s="20"/>
      <c r="E115" s="20"/>
      <c r="F115" s="14" t="str">
        <f>F12</f>
        <v>Ostrava, MO Radvanice a Bartovice</v>
      </c>
      <c r="G115" s="20"/>
      <c r="H115" s="20"/>
      <c r="I115" s="133" t="s">
        <v>22</v>
      </c>
      <c r="J115" s="167" t="str">
        <f>IF(J12="","",J12)</f>
        <v>7. 8. 2018</v>
      </c>
      <c r="K115" s="20"/>
      <c r="L115" s="23"/>
    </row>
    <row r="116" spans="2:65" s="24" customFormat="1">
      <c r="B116" s="19"/>
      <c r="C116" s="20"/>
      <c r="D116" s="20"/>
      <c r="E116" s="20"/>
      <c r="F116" s="20"/>
      <c r="G116" s="20"/>
      <c r="H116" s="20"/>
      <c r="I116" s="93"/>
      <c r="J116" s="20"/>
      <c r="K116" s="20"/>
      <c r="L116" s="23"/>
    </row>
    <row r="117" spans="2:65" s="24" customFormat="1" ht="25.5">
      <c r="B117" s="19"/>
      <c r="C117" s="13" t="s">
        <v>24</v>
      </c>
      <c r="D117" s="20"/>
      <c r="E117" s="20"/>
      <c r="F117" s="14" t="str">
        <f>IF(E18="","",E18)</f>
        <v>Ostravské městské lesy a zeleň, s.r.o.</v>
      </c>
      <c r="G117" s="20"/>
      <c r="H117" s="20"/>
      <c r="I117" s="133" t="s">
        <v>32</v>
      </c>
      <c r="J117" s="168" t="str">
        <f>E21</f>
        <v>Ing. Magda Cigánková Fialová</v>
      </c>
      <c r="K117" s="20"/>
      <c r="L117" s="23"/>
    </row>
    <row r="118" spans="2:65" s="24" customFormat="1" ht="25.5">
      <c r="B118" s="19"/>
      <c r="C118" s="13" t="s">
        <v>29</v>
      </c>
      <c r="D118" s="20"/>
      <c r="E118" s="20"/>
      <c r="G118" s="20"/>
      <c r="H118" s="20"/>
      <c r="I118" s="133" t="s">
        <v>36</v>
      </c>
      <c r="J118" s="168" t="str">
        <f>E24</f>
        <v>Ing. Magda Cigánková Fialová</v>
      </c>
      <c r="K118" s="20"/>
      <c r="L118" s="23"/>
    </row>
    <row r="119" spans="2:65" s="24" customFormat="1">
      <c r="B119" s="19"/>
      <c r="C119" s="20"/>
      <c r="D119" s="20"/>
      <c r="E119" s="20"/>
      <c r="F119" s="20"/>
      <c r="G119" s="20"/>
      <c r="H119" s="20"/>
      <c r="I119" s="93"/>
      <c r="J119" s="20"/>
      <c r="K119" s="20"/>
      <c r="L119" s="23"/>
    </row>
    <row r="120" spans="2:65" s="193" customFormat="1" ht="24">
      <c r="B120" s="191"/>
      <c r="C120" s="88" t="s">
        <v>95</v>
      </c>
      <c r="D120" s="89" t="s">
        <v>63</v>
      </c>
      <c r="E120" s="89" t="s">
        <v>59</v>
      </c>
      <c r="F120" s="89" t="s">
        <v>60</v>
      </c>
      <c r="G120" s="89" t="s">
        <v>96</v>
      </c>
      <c r="H120" s="89" t="s">
        <v>97</v>
      </c>
      <c r="I120" s="90" t="s">
        <v>98</v>
      </c>
      <c r="J120" s="91" t="s">
        <v>99</v>
      </c>
      <c r="K120" s="92" t="s">
        <v>100</v>
      </c>
      <c r="L120" s="192"/>
      <c r="M120" s="58" t="s">
        <v>1</v>
      </c>
      <c r="N120" s="59" t="s">
        <v>42</v>
      </c>
      <c r="O120" s="59" t="s">
        <v>141</v>
      </c>
      <c r="P120" s="59" t="s">
        <v>142</v>
      </c>
      <c r="Q120" s="59" t="s">
        <v>143</v>
      </c>
      <c r="R120" s="59" t="s">
        <v>144</v>
      </c>
      <c r="S120" s="59" t="s">
        <v>145</v>
      </c>
      <c r="T120" s="60" t="s">
        <v>146</v>
      </c>
    </row>
    <row r="121" spans="2:65" s="24" customFormat="1" ht="15.75">
      <c r="B121" s="19"/>
      <c r="C121" s="66" t="s">
        <v>101</v>
      </c>
      <c r="D121" s="20"/>
      <c r="E121" s="20"/>
      <c r="F121" s="20"/>
      <c r="G121" s="20"/>
      <c r="H121" s="20"/>
      <c r="I121" s="93"/>
      <c r="J121" s="94">
        <f>J122</f>
        <v>0</v>
      </c>
      <c r="K121" s="20"/>
      <c r="L121" s="23"/>
      <c r="M121" s="61"/>
      <c r="N121" s="62"/>
      <c r="O121" s="62"/>
      <c r="P121" s="194" t="e">
        <f>P122</f>
        <v>#REF!</v>
      </c>
      <c r="Q121" s="62"/>
      <c r="R121" s="194" t="e">
        <f>R122</f>
        <v>#REF!</v>
      </c>
      <c r="S121" s="62"/>
      <c r="T121" s="195" t="e">
        <f>T122</f>
        <v>#REF!</v>
      </c>
      <c r="AT121" s="2" t="s">
        <v>77</v>
      </c>
      <c r="AU121" s="2" t="s">
        <v>134</v>
      </c>
      <c r="BK121" s="196" t="e">
        <f>BK122</f>
        <v>#REF!</v>
      </c>
    </row>
    <row r="122" spans="2:65" s="203" customFormat="1">
      <c r="B122" s="197"/>
      <c r="C122" s="95"/>
      <c r="D122" s="96" t="s">
        <v>77</v>
      </c>
      <c r="E122" s="97" t="s">
        <v>102</v>
      </c>
      <c r="F122" s="97" t="s">
        <v>103</v>
      </c>
      <c r="G122" s="95"/>
      <c r="H122" s="95"/>
      <c r="I122" s="98"/>
      <c r="J122" s="99">
        <f>J123+J125+J129+J131</f>
        <v>0</v>
      </c>
      <c r="K122" s="95"/>
      <c r="L122" s="198"/>
      <c r="M122" s="199"/>
      <c r="N122" s="200"/>
      <c r="O122" s="200"/>
      <c r="P122" s="201" t="e">
        <f>P123+P125+#REF!+P129+P131</f>
        <v>#REF!</v>
      </c>
      <c r="Q122" s="200"/>
      <c r="R122" s="201" t="e">
        <f>R123+R125+#REF!+R129+R131</f>
        <v>#REF!</v>
      </c>
      <c r="S122" s="200"/>
      <c r="T122" s="202" t="e">
        <f>T123+T125+#REF!+T129+T131</f>
        <v>#REF!</v>
      </c>
      <c r="AR122" s="204" t="s">
        <v>125</v>
      </c>
      <c r="AT122" s="205" t="s">
        <v>77</v>
      </c>
      <c r="AU122" s="205" t="s">
        <v>78</v>
      </c>
      <c r="AY122" s="204" t="s">
        <v>147</v>
      </c>
      <c r="BK122" s="206" t="e">
        <f>BK123+BK125+#REF!+BK129+BK131</f>
        <v>#REF!</v>
      </c>
    </row>
    <row r="123" spans="2:65" s="203" customFormat="1" ht="12.75">
      <c r="B123" s="197"/>
      <c r="C123" s="95"/>
      <c r="D123" s="96" t="s">
        <v>77</v>
      </c>
      <c r="E123" s="100" t="s">
        <v>104</v>
      </c>
      <c r="F123" s="100" t="s">
        <v>105</v>
      </c>
      <c r="G123" s="95"/>
      <c r="H123" s="95"/>
      <c r="I123" s="98"/>
      <c r="J123" s="101">
        <f>BK123</f>
        <v>0</v>
      </c>
      <c r="K123" s="95"/>
      <c r="L123" s="198"/>
      <c r="M123" s="199"/>
      <c r="N123" s="200"/>
      <c r="O123" s="200"/>
      <c r="P123" s="201">
        <f>P124</f>
        <v>0</v>
      </c>
      <c r="Q123" s="200"/>
      <c r="R123" s="201">
        <f>R124</f>
        <v>0</v>
      </c>
      <c r="S123" s="200"/>
      <c r="T123" s="202">
        <f>T124</f>
        <v>0</v>
      </c>
      <c r="AR123" s="204" t="s">
        <v>125</v>
      </c>
      <c r="AT123" s="205" t="s">
        <v>77</v>
      </c>
      <c r="AU123" s="205" t="s">
        <v>86</v>
      </c>
      <c r="AY123" s="204" t="s">
        <v>147</v>
      </c>
      <c r="BK123" s="206">
        <f>BK124</f>
        <v>0</v>
      </c>
    </row>
    <row r="124" spans="2:65" s="24" customFormat="1">
      <c r="B124" s="19"/>
      <c r="C124" s="102" t="s">
        <v>86</v>
      </c>
      <c r="D124" s="102" t="s">
        <v>106</v>
      </c>
      <c r="E124" s="103" t="s">
        <v>107</v>
      </c>
      <c r="F124" s="104" t="s">
        <v>108</v>
      </c>
      <c r="G124" s="105" t="s">
        <v>109</v>
      </c>
      <c r="H124" s="106">
        <v>1</v>
      </c>
      <c r="I124" s="107"/>
      <c r="J124" s="108">
        <f>ROUND(I124*H124,2)</f>
        <v>0</v>
      </c>
      <c r="K124" s="104" t="s">
        <v>1</v>
      </c>
      <c r="L124" s="23"/>
      <c r="M124" s="207" t="s">
        <v>1</v>
      </c>
      <c r="N124" s="208" t="s">
        <v>43</v>
      </c>
      <c r="O124" s="54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AR124" s="211" t="s">
        <v>120</v>
      </c>
      <c r="AT124" s="211" t="s">
        <v>106</v>
      </c>
      <c r="AU124" s="211" t="s">
        <v>88</v>
      </c>
      <c r="AY124" s="2" t="s">
        <v>147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" t="s">
        <v>86</v>
      </c>
      <c r="BK124" s="212">
        <f>ROUND(I124*H124,2)</f>
        <v>0</v>
      </c>
      <c r="BL124" s="2" t="s">
        <v>120</v>
      </c>
      <c r="BM124" s="211" t="s">
        <v>148</v>
      </c>
    </row>
    <row r="125" spans="2:65" s="203" customFormat="1" ht="12.75">
      <c r="B125" s="197"/>
      <c r="C125" s="95"/>
      <c r="D125" s="96" t="s">
        <v>77</v>
      </c>
      <c r="E125" s="100" t="s">
        <v>110</v>
      </c>
      <c r="F125" s="100" t="s">
        <v>111</v>
      </c>
      <c r="G125" s="95"/>
      <c r="H125" s="95"/>
      <c r="I125" s="98"/>
      <c r="J125" s="101">
        <f>BK125</f>
        <v>0</v>
      </c>
      <c r="K125" s="95"/>
      <c r="L125" s="198"/>
      <c r="M125" s="199"/>
      <c r="N125" s="200"/>
      <c r="O125" s="200"/>
      <c r="P125" s="201">
        <f>SUM(P126:P128)</f>
        <v>0</v>
      </c>
      <c r="Q125" s="200"/>
      <c r="R125" s="201">
        <f>SUM(R126:R128)</f>
        <v>0</v>
      </c>
      <c r="S125" s="200"/>
      <c r="T125" s="202">
        <f>SUM(T126:T128)</f>
        <v>0</v>
      </c>
      <c r="AR125" s="204" t="s">
        <v>125</v>
      </c>
      <c r="AT125" s="205" t="s">
        <v>77</v>
      </c>
      <c r="AU125" s="205" t="s">
        <v>86</v>
      </c>
      <c r="AY125" s="204" t="s">
        <v>147</v>
      </c>
      <c r="BK125" s="206">
        <f>SUM(BK126:BK128)</f>
        <v>0</v>
      </c>
    </row>
    <row r="126" spans="2:65" s="24" customFormat="1">
      <c r="B126" s="19"/>
      <c r="C126" s="102" t="s">
        <v>88</v>
      </c>
      <c r="D126" s="102" t="s">
        <v>106</v>
      </c>
      <c r="E126" s="103" t="s">
        <v>112</v>
      </c>
      <c r="F126" s="104" t="s">
        <v>113</v>
      </c>
      <c r="G126" s="105" t="s">
        <v>109</v>
      </c>
      <c r="H126" s="106">
        <v>1</v>
      </c>
      <c r="I126" s="107"/>
      <c r="J126" s="108">
        <f>ROUND(I126*H126,2)</f>
        <v>0</v>
      </c>
      <c r="K126" s="104" t="s">
        <v>1</v>
      </c>
      <c r="L126" s="23"/>
      <c r="M126" s="207" t="s">
        <v>1</v>
      </c>
      <c r="N126" s="208" t="s">
        <v>43</v>
      </c>
      <c r="O126" s="54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211" t="s">
        <v>120</v>
      </c>
      <c r="AT126" s="211" t="s">
        <v>106</v>
      </c>
      <c r="AU126" s="211" t="s">
        <v>88</v>
      </c>
      <c r="AY126" s="2" t="s">
        <v>147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" t="s">
        <v>86</v>
      </c>
      <c r="BK126" s="212">
        <f>ROUND(I126*H126,2)</f>
        <v>0</v>
      </c>
      <c r="BL126" s="2" t="s">
        <v>120</v>
      </c>
      <c r="BM126" s="211" t="s">
        <v>149</v>
      </c>
    </row>
    <row r="127" spans="2:65" s="218" customFormat="1" ht="11.25">
      <c r="B127" s="213"/>
      <c r="C127" s="109"/>
      <c r="D127" s="110" t="s">
        <v>114</v>
      </c>
      <c r="E127" s="111" t="s">
        <v>1</v>
      </c>
      <c r="F127" s="112" t="s">
        <v>115</v>
      </c>
      <c r="G127" s="109"/>
      <c r="H127" s="113">
        <v>1</v>
      </c>
      <c r="I127" s="114"/>
      <c r="J127" s="109"/>
      <c r="K127" s="1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9" t="s">
        <v>114</v>
      </c>
      <c r="AU127" s="219" t="s">
        <v>88</v>
      </c>
      <c r="AV127" s="218" t="s">
        <v>88</v>
      </c>
      <c r="AW127" s="218" t="s">
        <v>35</v>
      </c>
      <c r="AX127" s="218" t="s">
        <v>78</v>
      </c>
      <c r="AY127" s="219" t="s">
        <v>147</v>
      </c>
    </row>
    <row r="128" spans="2:65" s="225" customFormat="1" ht="11.25">
      <c r="B128" s="220"/>
      <c r="C128" s="115"/>
      <c r="D128" s="110" t="s">
        <v>114</v>
      </c>
      <c r="E128" s="116" t="s">
        <v>1</v>
      </c>
      <c r="F128" s="117" t="s">
        <v>116</v>
      </c>
      <c r="G128" s="115"/>
      <c r="H128" s="118">
        <v>1</v>
      </c>
      <c r="I128" s="119"/>
      <c r="J128" s="115"/>
      <c r="K128" s="115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6" t="s">
        <v>114</v>
      </c>
      <c r="AU128" s="226" t="s">
        <v>88</v>
      </c>
      <c r="AV128" s="225" t="s">
        <v>120</v>
      </c>
      <c r="AW128" s="225" t="s">
        <v>35</v>
      </c>
      <c r="AX128" s="225" t="s">
        <v>86</v>
      </c>
      <c r="AY128" s="226" t="s">
        <v>147</v>
      </c>
    </row>
    <row r="129" spans="2:65" s="203" customFormat="1" ht="12.75">
      <c r="B129" s="197"/>
      <c r="C129" s="95"/>
      <c r="D129" s="96" t="s">
        <v>77</v>
      </c>
      <c r="E129" s="100" t="s">
        <v>118</v>
      </c>
      <c r="F129" s="100" t="s">
        <v>119</v>
      </c>
      <c r="G129" s="95"/>
      <c r="H129" s="95"/>
      <c r="I129" s="98"/>
      <c r="J129" s="101">
        <f>BK129</f>
        <v>0</v>
      </c>
      <c r="K129" s="95"/>
      <c r="L129" s="198"/>
      <c r="M129" s="199"/>
      <c r="N129" s="200"/>
      <c r="O129" s="200"/>
      <c r="P129" s="201">
        <f>P130</f>
        <v>0</v>
      </c>
      <c r="Q129" s="200"/>
      <c r="R129" s="201">
        <f>R130</f>
        <v>0</v>
      </c>
      <c r="S129" s="200"/>
      <c r="T129" s="202">
        <f>T130</f>
        <v>0</v>
      </c>
      <c r="AR129" s="204" t="s">
        <v>125</v>
      </c>
      <c r="AT129" s="205" t="s">
        <v>77</v>
      </c>
      <c r="AU129" s="205" t="s">
        <v>86</v>
      </c>
      <c r="AY129" s="204" t="s">
        <v>147</v>
      </c>
      <c r="BK129" s="206">
        <f>BK130</f>
        <v>0</v>
      </c>
    </row>
    <row r="130" spans="2:65" s="24" customFormat="1" ht="24">
      <c r="B130" s="19"/>
      <c r="C130" s="102" t="s">
        <v>120</v>
      </c>
      <c r="D130" s="102" t="s">
        <v>106</v>
      </c>
      <c r="E130" s="103" t="s">
        <v>121</v>
      </c>
      <c r="F130" s="104" t="s">
        <v>122</v>
      </c>
      <c r="G130" s="105" t="s">
        <v>109</v>
      </c>
      <c r="H130" s="106">
        <v>1</v>
      </c>
      <c r="I130" s="107"/>
      <c r="J130" s="108">
        <f>ROUND(I130*H130,2)</f>
        <v>0</v>
      </c>
      <c r="K130" s="104" t="s">
        <v>1</v>
      </c>
      <c r="L130" s="23"/>
      <c r="M130" s="207" t="s">
        <v>1</v>
      </c>
      <c r="N130" s="208" t="s">
        <v>43</v>
      </c>
      <c r="O130" s="54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AR130" s="211" t="s">
        <v>120</v>
      </c>
      <c r="AT130" s="211" t="s">
        <v>106</v>
      </c>
      <c r="AU130" s="211" t="s">
        <v>88</v>
      </c>
      <c r="AY130" s="2" t="s">
        <v>147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" t="s">
        <v>86</v>
      </c>
      <c r="BK130" s="212">
        <f>ROUND(I130*H130,2)</f>
        <v>0</v>
      </c>
      <c r="BL130" s="2" t="s">
        <v>120</v>
      </c>
      <c r="BM130" s="211" t="s">
        <v>150</v>
      </c>
    </row>
    <row r="131" spans="2:65" s="203" customFormat="1" ht="12.75">
      <c r="B131" s="197"/>
      <c r="C131" s="95"/>
      <c r="D131" s="96" t="s">
        <v>77</v>
      </c>
      <c r="E131" s="100" t="s">
        <v>123</v>
      </c>
      <c r="F131" s="100" t="s">
        <v>124</v>
      </c>
      <c r="G131" s="95"/>
      <c r="H131" s="95"/>
      <c r="I131" s="98"/>
      <c r="J131" s="101">
        <f>BK131</f>
        <v>0</v>
      </c>
      <c r="K131" s="95"/>
      <c r="L131" s="198"/>
      <c r="M131" s="199"/>
      <c r="N131" s="200"/>
      <c r="O131" s="200"/>
      <c r="P131" s="201">
        <f>P132</f>
        <v>0</v>
      </c>
      <c r="Q131" s="200"/>
      <c r="R131" s="201">
        <f>R132</f>
        <v>0</v>
      </c>
      <c r="S131" s="200"/>
      <c r="T131" s="202">
        <f>T132</f>
        <v>0</v>
      </c>
      <c r="AR131" s="204" t="s">
        <v>125</v>
      </c>
      <c r="AT131" s="205" t="s">
        <v>77</v>
      </c>
      <c r="AU131" s="205" t="s">
        <v>86</v>
      </c>
      <c r="AY131" s="204" t="s">
        <v>147</v>
      </c>
      <c r="BK131" s="206">
        <f>BK132</f>
        <v>0</v>
      </c>
    </row>
    <row r="132" spans="2:65" s="24" customFormat="1">
      <c r="B132" s="19"/>
      <c r="C132" s="102" t="s">
        <v>125</v>
      </c>
      <c r="D132" s="102" t="s">
        <v>106</v>
      </c>
      <c r="E132" s="103" t="s">
        <v>126</v>
      </c>
      <c r="F132" s="104" t="s">
        <v>127</v>
      </c>
      <c r="G132" s="105" t="s">
        <v>109</v>
      </c>
      <c r="H132" s="106">
        <v>1</v>
      </c>
      <c r="I132" s="107"/>
      <c r="J132" s="108">
        <f>ROUND(I132*H132,2)</f>
        <v>0</v>
      </c>
      <c r="K132" s="104" t="s">
        <v>1</v>
      </c>
      <c r="L132" s="23"/>
      <c r="M132" s="234" t="s">
        <v>1</v>
      </c>
      <c r="N132" s="235" t="s">
        <v>43</v>
      </c>
      <c r="O132" s="236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AR132" s="211" t="s">
        <v>120</v>
      </c>
      <c r="AT132" s="211" t="s">
        <v>106</v>
      </c>
      <c r="AU132" s="211" t="s">
        <v>88</v>
      </c>
      <c r="AY132" s="2" t="s">
        <v>147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" t="s">
        <v>86</v>
      </c>
      <c r="BK132" s="212">
        <f>ROUND(I132*H132,2)</f>
        <v>0</v>
      </c>
      <c r="BL132" s="2" t="s">
        <v>120</v>
      </c>
      <c r="BM132" s="211" t="s">
        <v>151</v>
      </c>
    </row>
    <row r="133" spans="2:65" s="24" customFormat="1">
      <c r="B133" s="36"/>
      <c r="C133" s="37"/>
      <c r="D133" s="37"/>
      <c r="E133" s="37"/>
      <c r="F133" s="37"/>
      <c r="G133" s="37"/>
      <c r="H133" s="37"/>
      <c r="I133" s="124"/>
      <c r="J133" s="37"/>
      <c r="K133" s="37"/>
      <c r="L133" s="23"/>
    </row>
  </sheetData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67"/>
  <sheetViews>
    <sheetView topLeftCell="A149" workbookViewId="0">
      <selection activeCell="F116" sqref="F116"/>
    </sheetView>
  </sheetViews>
  <sheetFormatPr defaultRowHeight="15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" customWidth="1"/>
    <col min="8" max="8" width="9.85546875" customWidth="1"/>
    <col min="9" max="9" width="17.28515625" style="125" customWidth="1"/>
    <col min="10" max="10" width="17.28515625" customWidth="1"/>
    <col min="11" max="11" width="17.28515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2" t="s">
        <v>91</v>
      </c>
    </row>
    <row r="3" spans="2:46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5"/>
      <c r="AT3" s="2" t="s">
        <v>88</v>
      </c>
    </row>
    <row r="4" spans="2:46" ht="18">
      <c r="B4" s="5"/>
      <c r="D4" s="129" t="s">
        <v>128</v>
      </c>
      <c r="L4" s="5"/>
      <c r="M4" s="130" t="s">
        <v>10</v>
      </c>
      <c r="AT4" s="2" t="s">
        <v>4</v>
      </c>
    </row>
    <row r="5" spans="2:46" ht="6.95" customHeight="1">
      <c r="B5" s="5"/>
      <c r="L5" s="5"/>
    </row>
    <row r="6" spans="2:46">
      <c r="B6" s="5"/>
      <c r="D6" s="131" t="s">
        <v>16</v>
      </c>
      <c r="L6" s="5"/>
    </row>
    <row r="7" spans="2:46">
      <c r="B7" s="5"/>
      <c r="E7" s="281" t="str">
        <f>'[1]Rekapitulace stavby'!K6</f>
        <v>ZELEŇ V AREÁLU BÝVALÉHO KOUPALIŠTĚ V RADVANICÍCH</v>
      </c>
      <c r="F7" s="281"/>
      <c r="G7" s="281"/>
      <c r="H7" s="281"/>
      <c r="L7" s="5"/>
    </row>
    <row r="8" spans="2:46" s="24" customFormat="1">
      <c r="B8" s="23"/>
      <c r="D8" s="131" t="s">
        <v>129</v>
      </c>
      <c r="I8" s="93"/>
      <c r="L8" s="23"/>
    </row>
    <row r="9" spans="2:46" s="24" customFormat="1">
      <c r="B9" s="23"/>
      <c r="E9" s="282" t="s">
        <v>152</v>
      </c>
      <c r="F9" s="282"/>
      <c r="G9" s="282"/>
      <c r="H9" s="282"/>
      <c r="I9" s="93"/>
      <c r="L9" s="23"/>
    </row>
    <row r="10" spans="2:46" s="24" customFormat="1">
      <c r="B10" s="23"/>
      <c r="I10" s="93"/>
      <c r="L10" s="23"/>
    </row>
    <row r="11" spans="2:46" s="24" customFormat="1">
      <c r="B11" s="23"/>
      <c r="D11" s="131" t="s">
        <v>18</v>
      </c>
      <c r="F11" s="132" t="s">
        <v>1</v>
      </c>
      <c r="I11" s="133" t="s">
        <v>19</v>
      </c>
      <c r="J11" s="132" t="s">
        <v>1</v>
      </c>
      <c r="L11" s="23"/>
    </row>
    <row r="12" spans="2:46" s="24" customFormat="1">
      <c r="B12" s="23"/>
      <c r="D12" s="131" t="s">
        <v>20</v>
      </c>
      <c r="F12" s="132" t="s">
        <v>21</v>
      </c>
      <c r="I12" s="133" t="s">
        <v>22</v>
      </c>
      <c r="J12" s="134" t="str">
        <f>'[1]Rekapitulace stavby'!AN8</f>
        <v>7. 8. 2018</v>
      </c>
      <c r="L12" s="23"/>
    </row>
    <row r="13" spans="2:46" s="24" customFormat="1">
      <c r="B13" s="23"/>
      <c r="I13" s="93"/>
      <c r="L13" s="23"/>
    </row>
    <row r="14" spans="2:46" s="24" customFormat="1">
      <c r="B14" s="23"/>
      <c r="D14" s="131" t="s">
        <v>24</v>
      </c>
      <c r="I14" s="133" t="s">
        <v>25</v>
      </c>
      <c r="J14" s="132" t="s">
        <v>26</v>
      </c>
      <c r="L14" s="23"/>
    </row>
    <row r="15" spans="2:46" s="24" customFormat="1">
      <c r="B15" s="23"/>
      <c r="E15" s="132" t="s">
        <v>27</v>
      </c>
      <c r="I15" s="133" t="s">
        <v>28</v>
      </c>
      <c r="J15" s="132" t="s">
        <v>1</v>
      </c>
      <c r="L15" s="23"/>
    </row>
    <row r="16" spans="2:46" s="24" customFormat="1">
      <c r="B16" s="23"/>
      <c r="I16" s="93"/>
      <c r="L16" s="23"/>
    </row>
    <row r="17" spans="2:12" s="24" customFormat="1">
      <c r="B17" s="23"/>
      <c r="D17" s="131" t="s">
        <v>29</v>
      </c>
      <c r="I17" s="133" t="s">
        <v>25</v>
      </c>
      <c r="J17" s="15" t="str">
        <f>'[1]Rekapitulace stavby'!AN13</f>
        <v>258 16 977</v>
      </c>
      <c r="L17" s="23"/>
    </row>
    <row r="18" spans="2:12" s="24" customFormat="1">
      <c r="B18" s="23"/>
      <c r="E18" s="283" t="str">
        <f>'[1]Rekapitulace stavby'!E14</f>
        <v>Ostravské městské lesy a zeleň, s.r.o.</v>
      </c>
      <c r="F18" s="283"/>
      <c r="G18" s="283"/>
      <c r="H18" s="283"/>
      <c r="I18" s="133" t="s">
        <v>28</v>
      </c>
      <c r="J18" s="15" t="str">
        <f>'[1]Rekapitulace stavby'!AN14</f>
        <v>CZ 258 16 977</v>
      </c>
      <c r="L18" s="23"/>
    </row>
    <row r="19" spans="2:12" s="24" customFormat="1">
      <c r="B19" s="23"/>
      <c r="I19" s="93"/>
      <c r="L19" s="23"/>
    </row>
    <row r="20" spans="2:12" s="24" customFormat="1">
      <c r="B20" s="23"/>
      <c r="D20" s="131" t="s">
        <v>32</v>
      </c>
      <c r="I20" s="133" t="s">
        <v>25</v>
      </c>
      <c r="J20" s="132" t="s">
        <v>33</v>
      </c>
      <c r="L20" s="23"/>
    </row>
    <row r="21" spans="2:12" s="24" customFormat="1">
      <c r="B21" s="23"/>
      <c r="E21" s="132" t="s">
        <v>34</v>
      </c>
      <c r="I21" s="133" t="s">
        <v>28</v>
      </c>
      <c r="J21" s="132" t="s">
        <v>1</v>
      </c>
      <c r="L21" s="23"/>
    </row>
    <row r="22" spans="2:12" s="24" customFormat="1">
      <c r="B22" s="23"/>
      <c r="I22" s="93"/>
      <c r="L22" s="23"/>
    </row>
    <row r="23" spans="2:12" s="24" customFormat="1">
      <c r="B23" s="23"/>
      <c r="D23" s="131" t="s">
        <v>36</v>
      </c>
      <c r="I23" s="133" t="s">
        <v>25</v>
      </c>
      <c r="J23" s="132" t="s">
        <v>33</v>
      </c>
      <c r="L23" s="23"/>
    </row>
    <row r="24" spans="2:12" s="24" customFormat="1">
      <c r="B24" s="23"/>
      <c r="E24" s="132" t="s">
        <v>34</v>
      </c>
      <c r="I24" s="133" t="s">
        <v>28</v>
      </c>
      <c r="J24" s="132" t="s">
        <v>1</v>
      </c>
      <c r="L24" s="23"/>
    </row>
    <row r="25" spans="2:12" s="24" customFormat="1">
      <c r="B25" s="23"/>
      <c r="I25" s="93"/>
      <c r="L25" s="23"/>
    </row>
    <row r="26" spans="2:12" s="24" customFormat="1">
      <c r="B26" s="23"/>
      <c r="D26" s="131" t="s">
        <v>37</v>
      </c>
      <c r="I26" s="93"/>
      <c r="L26" s="23"/>
    </row>
    <row r="27" spans="2:12" s="136" customFormat="1">
      <c r="B27" s="135"/>
      <c r="E27" s="284" t="s">
        <v>1</v>
      </c>
      <c r="F27" s="284"/>
      <c r="G27" s="284"/>
      <c r="H27" s="284"/>
      <c r="I27" s="137"/>
      <c r="L27" s="135"/>
    </row>
    <row r="28" spans="2:12" s="24" customFormat="1">
      <c r="B28" s="23"/>
      <c r="I28" s="93"/>
      <c r="L28" s="23"/>
    </row>
    <row r="29" spans="2:12" s="24" customFormat="1">
      <c r="B29" s="23"/>
      <c r="D29" s="50"/>
      <c r="E29" s="50"/>
      <c r="F29" s="50"/>
      <c r="G29" s="50"/>
      <c r="H29" s="50"/>
      <c r="I29" s="138"/>
      <c r="J29" s="50"/>
      <c r="K29" s="50"/>
      <c r="L29" s="23"/>
    </row>
    <row r="30" spans="2:12" s="24" customFormat="1" ht="15.75">
      <c r="B30" s="23"/>
      <c r="D30" s="139" t="s">
        <v>38</v>
      </c>
      <c r="I30" s="93"/>
      <c r="J30" s="140">
        <f>ROUND(J120, 2)</f>
        <v>0</v>
      </c>
      <c r="L30" s="23"/>
    </row>
    <row r="31" spans="2:12" s="24" customFormat="1">
      <c r="B31" s="23"/>
      <c r="D31" s="50"/>
      <c r="E31" s="50"/>
      <c r="F31" s="50"/>
      <c r="G31" s="50"/>
      <c r="H31" s="50"/>
      <c r="I31" s="138"/>
      <c r="J31" s="50"/>
      <c r="K31" s="50"/>
      <c r="L31" s="23"/>
    </row>
    <row r="32" spans="2:12" s="24" customFormat="1">
      <c r="B32" s="23"/>
      <c r="F32" s="141" t="s">
        <v>40</v>
      </c>
      <c r="I32" s="142" t="s">
        <v>39</v>
      </c>
      <c r="J32" s="141" t="s">
        <v>41</v>
      </c>
      <c r="L32" s="23"/>
    </row>
    <row r="33" spans="2:12" s="24" customFormat="1">
      <c r="B33" s="23"/>
      <c r="D33" s="143" t="s">
        <v>42</v>
      </c>
      <c r="E33" s="131" t="s">
        <v>43</v>
      </c>
      <c r="F33" s="144">
        <f>ROUND((SUM(BE120:BE166)),  2)</f>
        <v>0</v>
      </c>
      <c r="I33" s="145">
        <v>0.21</v>
      </c>
      <c r="J33" s="144">
        <f>ROUND(((SUM(BE120:BE166))*I33),  2)</f>
        <v>0</v>
      </c>
      <c r="L33" s="23"/>
    </row>
    <row r="34" spans="2:12" s="24" customFormat="1">
      <c r="B34" s="23"/>
      <c r="E34" s="131" t="s">
        <v>44</v>
      </c>
      <c r="F34" s="144">
        <f>ROUND((SUM(BF120:BF166)),  2)</f>
        <v>0</v>
      </c>
      <c r="I34" s="145">
        <v>0.15</v>
      </c>
      <c r="J34" s="144">
        <f>ROUND(((SUM(BF120:BF166))*I34),  2)</f>
        <v>0</v>
      </c>
      <c r="L34" s="23"/>
    </row>
    <row r="35" spans="2:12" s="24" customFormat="1" hidden="1">
      <c r="B35" s="23"/>
      <c r="E35" s="131" t="s">
        <v>45</v>
      </c>
      <c r="F35" s="144">
        <f>ROUND((SUM(BG120:BG166)),  2)</f>
        <v>0</v>
      </c>
      <c r="I35" s="145">
        <v>0.21</v>
      </c>
      <c r="J35" s="144">
        <f>0</f>
        <v>0</v>
      </c>
      <c r="L35" s="23"/>
    </row>
    <row r="36" spans="2:12" s="24" customFormat="1" hidden="1">
      <c r="B36" s="23"/>
      <c r="E36" s="131" t="s">
        <v>46</v>
      </c>
      <c r="F36" s="144">
        <f>ROUND((SUM(BH120:BH166)),  2)</f>
        <v>0</v>
      </c>
      <c r="I36" s="145">
        <v>0.15</v>
      </c>
      <c r="J36" s="144">
        <f>0</f>
        <v>0</v>
      </c>
      <c r="L36" s="23"/>
    </row>
    <row r="37" spans="2:12" s="24" customFormat="1" hidden="1">
      <c r="B37" s="23"/>
      <c r="E37" s="131" t="s">
        <v>47</v>
      </c>
      <c r="F37" s="144">
        <f>ROUND((SUM(BI120:BI166)),  2)</f>
        <v>0</v>
      </c>
      <c r="I37" s="145">
        <v>0</v>
      </c>
      <c r="J37" s="144">
        <f>0</f>
        <v>0</v>
      </c>
      <c r="L37" s="23"/>
    </row>
    <row r="38" spans="2:12" s="24" customFormat="1">
      <c r="B38" s="23"/>
      <c r="I38" s="93"/>
      <c r="L38" s="23"/>
    </row>
    <row r="39" spans="2:12" s="24" customFormat="1" ht="15.75">
      <c r="B39" s="23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51"/>
      <c r="J39" s="152">
        <f>SUM(J30:J37)</f>
        <v>0</v>
      </c>
      <c r="K39" s="153"/>
      <c r="L39" s="23"/>
    </row>
    <row r="40" spans="2:12" s="24" customFormat="1">
      <c r="B40" s="23"/>
      <c r="I40" s="93"/>
      <c r="L40" s="23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24" customFormat="1">
      <c r="B50" s="23"/>
      <c r="D50" s="154" t="s">
        <v>51</v>
      </c>
      <c r="E50" s="155"/>
      <c r="F50" s="155"/>
      <c r="G50" s="154" t="s">
        <v>52</v>
      </c>
      <c r="H50" s="155"/>
      <c r="I50" s="156"/>
      <c r="J50" s="155"/>
      <c r="K50" s="155"/>
      <c r="L50" s="23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24" customFormat="1">
      <c r="B61" s="23"/>
      <c r="D61" s="157" t="s">
        <v>53</v>
      </c>
      <c r="E61" s="158"/>
      <c r="F61" s="159" t="s">
        <v>54</v>
      </c>
      <c r="G61" s="157" t="s">
        <v>53</v>
      </c>
      <c r="H61" s="158"/>
      <c r="I61" s="160"/>
      <c r="J61" s="161" t="s">
        <v>54</v>
      </c>
      <c r="K61" s="158"/>
      <c r="L61" s="23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24" customFormat="1">
      <c r="B65" s="23"/>
      <c r="D65" s="154" t="s">
        <v>55</v>
      </c>
      <c r="E65" s="155"/>
      <c r="F65" s="155"/>
      <c r="G65" s="154" t="s">
        <v>56</v>
      </c>
      <c r="H65" s="155"/>
      <c r="I65" s="156"/>
      <c r="J65" s="155"/>
      <c r="K65" s="155"/>
      <c r="L65" s="23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24" customFormat="1">
      <c r="B76" s="23"/>
      <c r="D76" s="157" t="s">
        <v>53</v>
      </c>
      <c r="E76" s="158"/>
      <c r="F76" s="159" t="s">
        <v>54</v>
      </c>
      <c r="G76" s="157" t="s">
        <v>53</v>
      </c>
      <c r="H76" s="158"/>
      <c r="I76" s="160"/>
      <c r="J76" s="161" t="s">
        <v>54</v>
      </c>
      <c r="K76" s="158"/>
      <c r="L76" s="23"/>
    </row>
    <row r="77" spans="2:12" s="24" customFormat="1">
      <c r="B77" s="162"/>
      <c r="C77" s="163"/>
      <c r="D77" s="163"/>
      <c r="E77" s="163"/>
      <c r="F77" s="163"/>
      <c r="G77" s="163"/>
      <c r="H77" s="163"/>
      <c r="I77" s="124"/>
      <c r="J77" s="163"/>
      <c r="K77" s="163"/>
      <c r="L77" s="23"/>
    </row>
    <row r="81" spans="2:47" s="24" customForma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23"/>
    </row>
    <row r="82" spans="2:47" s="24" customFormat="1" ht="18">
      <c r="B82" s="19"/>
      <c r="C82" s="8" t="s">
        <v>131</v>
      </c>
      <c r="D82" s="20"/>
      <c r="E82" s="20"/>
      <c r="F82" s="20"/>
      <c r="G82" s="20"/>
      <c r="H82" s="20"/>
      <c r="I82" s="93"/>
      <c r="J82" s="20"/>
      <c r="K82" s="20"/>
      <c r="L82" s="23"/>
    </row>
    <row r="83" spans="2:47" s="24" customFormat="1">
      <c r="B83" s="19"/>
      <c r="C83" s="20"/>
      <c r="D83" s="20"/>
      <c r="E83" s="20"/>
      <c r="F83" s="20"/>
      <c r="G83" s="20"/>
      <c r="H83" s="20"/>
      <c r="I83" s="93"/>
      <c r="J83" s="20"/>
      <c r="K83" s="20"/>
      <c r="L83" s="23"/>
    </row>
    <row r="84" spans="2:47" s="24" customFormat="1">
      <c r="B84" s="19"/>
      <c r="C84" s="13" t="s">
        <v>16</v>
      </c>
      <c r="D84" s="20"/>
      <c r="E84" s="20"/>
      <c r="F84" s="20"/>
      <c r="G84" s="20"/>
      <c r="H84" s="20"/>
      <c r="I84" s="93"/>
      <c r="J84" s="20"/>
      <c r="K84" s="20"/>
      <c r="L84" s="23"/>
    </row>
    <row r="85" spans="2:47" s="24" customFormat="1">
      <c r="B85" s="19"/>
      <c r="C85" s="20"/>
      <c r="D85" s="20"/>
      <c r="E85" s="280" t="str">
        <f>E7</f>
        <v>ZELEŇ V AREÁLU BÝVALÉHO KOUPALIŠTĚ V RADVANICÍCH</v>
      </c>
      <c r="F85" s="280"/>
      <c r="G85" s="280"/>
      <c r="H85" s="280"/>
      <c r="I85" s="93"/>
      <c r="J85" s="20"/>
      <c r="K85" s="20"/>
      <c r="L85" s="23"/>
    </row>
    <row r="86" spans="2:47" s="24" customFormat="1">
      <c r="B86" s="19"/>
      <c r="C86" s="13" t="s">
        <v>129</v>
      </c>
      <c r="D86" s="20"/>
      <c r="E86" s="20"/>
      <c r="F86" s="20"/>
      <c r="G86" s="20"/>
      <c r="H86" s="20"/>
      <c r="I86" s="93"/>
      <c r="J86" s="20"/>
      <c r="K86" s="20"/>
      <c r="L86" s="23"/>
    </row>
    <row r="87" spans="2:47" s="24" customFormat="1">
      <c r="B87" s="19"/>
      <c r="C87" s="20"/>
      <c r="D87" s="20"/>
      <c r="E87" s="260" t="str">
        <f>E9</f>
        <v>02 - Terénní úpravy a pěšiny-způsobilá</v>
      </c>
      <c r="F87" s="260"/>
      <c r="G87" s="260"/>
      <c r="H87" s="260"/>
      <c r="I87" s="93"/>
      <c r="J87" s="20"/>
      <c r="K87" s="20"/>
      <c r="L87" s="23"/>
    </row>
    <row r="88" spans="2:47" s="24" customFormat="1">
      <c r="B88" s="19"/>
      <c r="C88" s="20"/>
      <c r="D88" s="20"/>
      <c r="E88" s="20"/>
      <c r="F88" s="20"/>
      <c r="G88" s="20"/>
      <c r="H88" s="20"/>
      <c r="I88" s="93"/>
      <c r="J88" s="20"/>
      <c r="K88" s="20"/>
      <c r="L88" s="23"/>
    </row>
    <row r="89" spans="2:47" s="24" customFormat="1">
      <c r="B89" s="19"/>
      <c r="C89" s="13" t="s">
        <v>20</v>
      </c>
      <c r="D89" s="20"/>
      <c r="E89" s="20"/>
      <c r="F89" s="14" t="str">
        <f>F12</f>
        <v>Ostrava, MO Radvanice a Bartovice</v>
      </c>
      <c r="G89" s="20"/>
      <c r="H89" s="20"/>
      <c r="I89" s="133" t="s">
        <v>22</v>
      </c>
      <c r="J89" s="167" t="str">
        <f>IF(J12="","",J12)</f>
        <v>7. 8. 2018</v>
      </c>
      <c r="K89" s="20"/>
      <c r="L89" s="23"/>
    </row>
    <row r="90" spans="2:47" s="24" customFormat="1">
      <c r="B90" s="19"/>
      <c r="C90" s="20"/>
      <c r="D90" s="20"/>
      <c r="E90" s="20"/>
      <c r="F90" s="20"/>
      <c r="G90" s="20"/>
      <c r="H90" s="20"/>
      <c r="I90" s="93"/>
      <c r="J90" s="20"/>
      <c r="K90" s="20"/>
      <c r="L90" s="23"/>
    </row>
    <row r="91" spans="2:47" s="24" customFormat="1" ht="25.5">
      <c r="B91" s="19"/>
      <c r="C91" s="13" t="s">
        <v>24</v>
      </c>
      <c r="D91" s="20"/>
      <c r="E91" s="20"/>
      <c r="F91" s="14" t="str">
        <f>IF(E18="","",E18)</f>
        <v>Ostravské městské lesy a zeleň, s.r.o.</v>
      </c>
      <c r="G91" s="20"/>
      <c r="H91" s="20"/>
      <c r="I91" s="133" t="s">
        <v>32</v>
      </c>
      <c r="J91" s="168" t="str">
        <f>E21</f>
        <v>Ing. Magda Cigánková Fialová</v>
      </c>
      <c r="K91" s="20"/>
      <c r="L91" s="23"/>
    </row>
    <row r="92" spans="2:47" s="24" customFormat="1" ht="25.5">
      <c r="B92" s="19"/>
      <c r="C92" s="13" t="s">
        <v>29</v>
      </c>
      <c r="D92" s="20"/>
      <c r="E92" s="20"/>
      <c r="G92" s="20"/>
      <c r="H92" s="20"/>
      <c r="I92" s="133" t="s">
        <v>36</v>
      </c>
      <c r="J92" s="168" t="str">
        <f>E24</f>
        <v>Ing. Magda Cigánková Fialová</v>
      </c>
      <c r="K92" s="20"/>
      <c r="L92" s="23"/>
    </row>
    <row r="93" spans="2:47" s="24" customFormat="1">
      <c r="B93" s="19"/>
      <c r="C93" s="20"/>
      <c r="D93" s="20"/>
      <c r="E93" s="20"/>
      <c r="F93" s="20"/>
      <c r="G93" s="20"/>
      <c r="H93" s="20"/>
      <c r="I93" s="93"/>
      <c r="J93" s="20"/>
      <c r="K93" s="20"/>
      <c r="L93" s="23"/>
    </row>
    <row r="94" spans="2:47" s="24" customFormat="1">
      <c r="B94" s="19"/>
      <c r="C94" s="169" t="s">
        <v>132</v>
      </c>
      <c r="D94" s="170"/>
      <c r="E94" s="170"/>
      <c r="F94" s="170"/>
      <c r="G94" s="170"/>
      <c r="H94" s="170"/>
      <c r="I94" s="171"/>
      <c r="J94" s="172" t="s">
        <v>99</v>
      </c>
      <c r="K94" s="170"/>
      <c r="L94" s="23"/>
    </row>
    <row r="95" spans="2:47" s="24" customFormat="1">
      <c r="B95" s="19"/>
      <c r="C95" s="20"/>
      <c r="D95" s="20"/>
      <c r="E95" s="20"/>
      <c r="F95" s="20"/>
      <c r="G95" s="20"/>
      <c r="H95" s="20"/>
      <c r="I95" s="93"/>
      <c r="J95" s="20"/>
      <c r="K95" s="20"/>
      <c r="L95" s="23"/>
    </row>
    <row r="96" spans="2:47" s="24" customFormat="1" ht="15.75">
      <c r="B96" s="19"/>
      <c r="C96" s="173" t="s">
        <v>133</v>
      </c>
      <c r="D96" s="20"/>
      <c r="E96" s="20"/>
      <c r="F96" s="20"/>
      <c r="G96" s="20"/>
      <c r="H96" s="20"/>
      <c r="I96" s="93"/>
      <c r="J96" s="174">
        <f>J120</f>
        <v>0</v>
      </c>
      <c r="K96" s="20"/>
      <c r="L96" s="23"/>
      <c r="AU96" s="2" t="s">
        <v>134</v>
      </c>
    </row>
    <row r="97" spans="2:12" s="182" customFormat="1">
      <c r="B97" s="175"/>
      <c r="C97" s="176"/>
      <c r="D97" s="177" t="s">
        <v>153</v>
      </c>
      <c r="E97" s="178"/>
      <c r="F97" s="178"/>
      <c r="G97" s="178"/>
      <c r="H97" s="178"/>
      <c r="I97" s="179"/>
      <c r="J97" s="180">
        <f>J121</f>
        <v>0</v>
      </c>
      <c r="K97" s="176"/>
      <c r="L97" s="181"/>
    </row>
    <row r="98" spans="2:12" s="190" customFormat="1" ht="12.75">
      <c r="B98" s="183"/>
      <c r="C98" s="184"/>
      <c r="D98" s="185" t="s">
        <v>154</v>
      </c>
      <c r="E98" s="186"/>
      <c r="F98" s="186"/>
      <c r="G98" s="186"/>
      <c r="H98" s="186"/>
      <c r="I98" s="187"/>
      <c r="J98" s="188">
        <f>J122</f>
        <v>0</v>
      </c>
      <c r="K98" s="184"/>
      <c r="L98" s="189"/>
    </row>
    <row r="99" spans="2:12" s="190" customFormat="1" ht="12.75">
      <c r="B99" s="183"/>
      <c r="C99" s="184"/>
      <c r="D99" s="185" t="s">
        <v>155</v>
      </c>
      <c r="E99" s="186"/>
      <c r="F99" s="186"/>
      <c r="G99" s="186"/>
      <c r="H99" s="186"/>
      <c r="I99" s="187"/>
      <c r="J99" s="188">
        <f>J127</f>
        <v>0</v>
      </c>
      <c r="K99" s="184"/>
      <c r="L99" s="189"/>
    </row>
    <row r="100" spans="2:12" s="190" customFormat="1" ht="12.75">
      <c r="B100" s="183"/>
      <c r="C100" s="184"/>
      <c r="D100" s="185" t="s">
        <v>156</v>
      </c>
      <c r="E100" s="186"/>
      <c r="F100" s="186"/>
      <c r="G100" s="186"/>
      <c r="H100" s="186"/>
      <c r="I100" s="187"/>
      <c r="J100" s="188">
        <f>J134</f>
        <v>0</v>
      </c>
      <c r="K100" s="184"/>
      <c r="L100" s="189"/>
    </row>
    <row r="101" spans="2:12" s="24" customFormat="1">
      <c r="B101" s="19"/>
      <c r="C101" s="20"/>
      <c r="D101" s="20"/>
      <c r="E101" s="20"/>
      <c r="F101" s="20"/>
      <c r="G101" s="20"/>
      <c r="H101" s="20"/>
      <c r="I101" s="93"/>
      <c r="J101" s="20"/>
      <c r="K101" s="20"/>
      <c r="L101" s="23"/>
    </row>
    <row r="102" spans="2:12" s="24" customFormat="1">
      <c r="B102" s="36"/>
      <c r="C102" s="37"/>
      <c r="D102" s="37"/>
      <c r="E102" s="37"/>
      <c r="F102" s="37"/>
      <c r="G102" s="37"/>
      <c r="H102" s="37"/>
      <c r="I102" s="124"/>
      <c r="J102" s="37"/>
      <c r="K102" s="37"/>
      <c r="L102" s="23"/>
    </row>
    <row r="106" spans="2:12" s="24" customFormat="1">
      <c r="B106" s="38"/>
      <c r="C106" s="39"/>
      <c r="D106" s="39"/>
      <c r="E106" s="39"/>
      <c r="F106" s="39"/>
      <c r="G106" s="39"/>
      <c r="H106" s="39"/>
      <c r="I106" s="166"/>
      <c r="J106" s="39"/>
      <c r="K106" s="39"/>
      <c r="L106" s="23"/>
    </row>
    <row r="107" spans="2:12" s="24" customFormat="1" ht="18">
      <c r="B107" s="19"/>
      <c r="C107" s="8" t="s">
        <v>140</v>
      </c>
      <c r="D107" s="20"/>
      <c r="E107" s="20"/>
      <c r="F107" s="20"/>
      <c r="G107" s="20"/>
      <c r="H107" s="20"/>
      <c r="I107" s="93"/>
      <c r="J107" s="20"/>
      <c r="K107" s="20"/>
      <c r="L107" s="23"/>
    </row>
    <row r="108" spans="2:12" s="24" customFormat="1">
      <c r="B108" s="19"/>
      <c r="C108" s="20"/>
      <c r="D108" s="20"/>
      <c r="E108" s="20"/>
      <c r="F108" s="20"/>
      <c r="G108" s="20"/>
      <c r="H108" s="20"/>
      <c r="I108" s="93"/>
      <c r="J108" s="20"/>
      <c r="K108" s="20"/>
      <c r="L108" s="23"/>
    </row>
    <row r="109" spans="2:12" s="24" customFormat="1">
      <c r="B109" s="19"/>
      <c r="C109" s="13" t="s">
        <v>16</v>
      </c>
      <c r="D109" s="20"/>
      <c r="E109" s="20"/>
      <c r="F109" s="20"/>
      <c r="G109" s="20"/>
      <c r="H109" s="20"/>
      <c r="I109" s="93"/>
      <c r="J109" s="20"/>
      <c r="K109" s="20"/>
      <c r="L109" s="23"/>
    </row>
    <row r="110" spans="2:12" s="24" customFormat="1">
      <c r="B110" s="19"/>
      <c r="C110" s="20"/>
      <c r="D110" s="20"/>
      <c r="E110" s="280" t="str">
        <f>E7</f>
        <v>ZELEŇ V AREÁLU BÝVALÉHO KOUPALIŠTĚ V RADVANICÍCH</v>
      </c>
      <c r="F110" s="280"/>
      <c r="G110" s="280"/>
      <c r="H110" s="280"/>
      <c r="I110" s="93"/>
      <c r="J110" s="20"/>
      <c r="K110" s="20"/>
      <c r="L110" s="23"/>
    </row>
    <row r="111" spans="2:12" s="24" customFormat="1">
      <c r="B111" s="19"/>
      <c r="C111" s="13" t="s">
        <v>129</v>
      </c>
      <c r="D111" s="20"/>
      <c r="E111" s="20"/>
      <c r="F111" s="20"/>
      <c r="G111" s="20"/>
      <c r="H111" s="20"/>
      <c r="I111" s="93"/>
      <c r="J111" s="20"/>
      <c r="K111" s="20"/>
      <c r="L111" s="23"/>
    </row>
    <row r="112" spans="2:12" s="24" customFormat="1">
      <c r="B112" s="19"/>
      <c r="C112" s="20"/>
      <c r="D112" s="20"/>
      <c r="E112" s="260" t="str">
        <f>E9</f>
        <v>02 - Terénní úpravy a pěšiny-způsobilá</v>
      </c>
      <c r="F112" s="260"/>
      <c r="G112" s="260"/>
      <c r="H112" s="260"/>
      <c r="I112" s="93"/>
      <c r="J112" s="20"/>
      <c r="K112" s="20"/>
      <c r="L112" s="23"/>
    </row>
    <row r="113" spans="2:65" s="24" customFormat="1">
      <c r="B113" s="19"/>
      <c r="C113" s="20"/>
      <c r="D113" s="20"/>
      <c r="E113" s="20"/>
      <c r="F113" s="20"/>
      <c r="G113" s="20"/>
      <c r="H113" s="20"/>
      <c r="I113" s="93"/>
      <c r="J113" s="20"/>
      <c r="K113" s="20"/>
      <c r="L113" s="23"/>
    </row>
    <row r="114" spans="2:65" s="24" customFormat="1">
      <c r="B114" s="19"/>
      <c r="C114" s="13" t="s">
        <v>20</v>
      </c>
      <c r="D114" s="20"/>
      <c r="E114" s="20"/>
      <c r="F114" s="14" t="str">
        <f>F12</f>
        <v>Ostrava, MO Radvanice a Bartovice</v>
      </c>
      <c r="G114" s="20"/>
      <c r="H114" s="20"/>
      <c r="I114" s="133" t="s">
        <v>22</v>
      </c>
      <c r="J114" s="167" t="str">
        <f>IF(J12="","",J12)</f>
        <v>7. 8. 2018</v>
      </c>
      <c r="K114" s="20"/>
      <c r="L114" s="23"/>
    </row>
    <row r="115" spans="2:65" s="24" customFormat="1">
      <c r="B115" s="19"/>
      <c r="C115" s="20"/>
      <c r="D115" s="20"/>
      <c r="E115" s="20"/>
      <c r="F115" s="20"/>
      <c r="G115" s="20"/>
      <c r="H115" s="20"/>
      <c r="I115" s="93"/>
      <c r="J115" s="20"/>
      <c r="K115" s="20"/>
      <c r="L115" s="23"/>
    </row>
    <row r="116" spans="2:65" s="24" customFormat="1" ht="25.5">
      <c r="B116" s="19"/>
      <c r="C116" s="13" t="s">
        <v>24</v>
      </c>
      <c r="D116" s="20"/>
      <c r="E116" s="20"/>
      <c r="F116" s="14" t="str">
        <f>IF(E18="","",E18)</f>
        <v>Ostravské městské lesy a zeleň, s.r.o.</v>
      </c>
      <c r="G116" s="20"/>
      <c r="H116" s="20"/>
      <c r="I116" s="133" t="s">
        <v>32</v>
      </c>
      <c r="J116" s="168" t="str">
        <f>E21</f>
        <v>Ing. Magda Cigánková Fialová</v>
      </c>
      <c r="K116" s="20"/>
      <c r="L116" s="23"/>
    </row>
    <row r="117" spans="2:65" s="24" customFormat="1" ht="25.5">
      <c r="B117" s="19"/>
      <c r="C117" s="13" t="s">
        <v>29</v>
      </c>
      <c r="D117" s="20"/>
      <c r="E117" s="20"/>
      <c r="G117" s="20"/>
      <c r="H117" s="20"/>
      <c r="I117" s="133" t="s">
        <v>36</v>
      </c>
      <c r="J117" s="168" t="str">
        <f>E24</f>
        <v>Ing. Magda Cigánková Fialová</v>
      </c>
      <c r="K117" s="20"/>
      <c r="L117" s="23"/>
    </row>
    <row r="118" spans="2:65" s="24" customFormat="1">
      <c r="B118" s="19"/>
      <c r="C118" s="20"/>
      <c r="D118" s="20"/>
      <c r="E118" s="20"/>
      <c r="F118" s="20"/>
      <c r="G118" s="20"/>
      <c r="H118" s="20"/>
      <c r="I118" s="93"/>
      <c r="J118" s="20"/>
      <c r="K118" s="20"/>
      <c r="L118" s="23"/>
    </row>
    <row r="119" spans="2:65" s="193" customFormat="1" ht="24">
      <c r="B119" s="191"/>
      <c r="C119" s="88" t="s">
        <v>95</v>
      </c>
      <c r="D119" s="89" t="s">
        <v>63</v>
      </c>
      <c r="E119" s="89" t="s">
        <v>59</v>
      </c>
      <c r="F119" s="89" t="s">
        <v>60</v>
      </c>
      <c r="G119" s="89" t="s">
        <v>96</v>
      </c>
      <c r="H119" s="89" t="s">
        <v>97</v>
      </c>
      <c r="I119" s="90" t="s">
        <v>98</v>
      </c>
      <c r="J119" s="91" t="s">
        <v>99</v>
      </c>
      <c r="K119" s="92" t="s">
        <v>100</v>
      </c>
      <c r="L119" s="192"/>
      <c r="M119" s="58" t="s">
        <v>1</v>
      </c>
      <c r="N119" s="59" t="s">
        <v>42</v>
      </c>
      <c r="O119" s="59" t="s">
        <v>141</v>
      </c>
      <c r="P119" s="59" t="s">
        <v>142</v>
      </c>
      <c r="Q119" s="59" t="s">
        <v>143</v>
      </c>
      <c r="R119" s="59" t="s">
        <v>144</v>
      </c>
      <c r="S119" s="59" t="s">
        <v>145</v>
      </c>
      <c r="T119" s="60" t="s">
        <v>146</v>
      </c>
    </row>
    <row r="120" spans="2:65" s="24" customFormat="1" ht="15.75">
      <c r="B120" s="19"/>
      <c r="C120" s="66" t="s">
        <v>101</v>
      </c>
      <c r="D120" s="20"/>
      <c r="E120" s="20"/>
      <c r="F120" s="20"/>
      <c r="G120" s="20"/>
      <c r="H120" s="20"/>
      <c r="I120" s="93"/>
      <c r="J120" s="94">
        <f>BK120</f>
        <v>0</v>
      </c>
      <c r="K120" s="20"/>
      <c r="L120" s="23"/>
      <c r="M120" s="61"/>
      <c r="N120" s="62"/>
      <c r="O120" s="62"/>
      <c r="P120" s="194">
        <f>P121</f>
        <v>0</v>
      </c>
      <c r="Q120" s="62"/>
      <c r="R120" s="194">
        <f>R121</f>
        <v>262.38636109999999</v>
      </c>
      <c r="S120" s="62"/>
      <c r="T120" s="195">
        <f>T121</f>
        <v>0</v>
      </c>
      <c r="AT120" s="2" t="s">
        <v>77</v>
      </c>
      <c r="AU120" s="2" t="s">
        <v>134</v>
      </c>
      <c r="BK120" s="196">
        <f>BK121</f>
        <v>0</v>
      </c>
    </row>
    <row r="121" spans="2:65" s="203" customFormat="1">
      <c r="B121" s="197"/>
      <c r="C121" s="95"/>
      <c r="D121" s="96" t="s">
        <v>77</v>
      </c>
      <c r="E121" s="97" t="s">
        <v>157</v>
      </c>
      <c r="F121" s="97" t="s">
        <v>158</v>
      </c>
      <c r="G121" s="95"/>
      <c r="H121" s="95"/>
      <c r="I121" s="98"/>
      <c r="J121" s="99">
        <f>BK121</f>
        <v>0</v>
      </c>
      <c r="K121" s="95"/>
      <c r="L121" s="198"/>
      <c r="M121" s="199"/>
      <c r="N121" s="200"/>
      <c r="O121" s="200"/>
      <c r="P121" s="201">
        <f>P122+P127+P134</f>
        <v>0</v>
      </c>
      <c r="Q121" s="200"/>
      <c r="R121" s="201">
        <f>R122+R127+R134</f>
        <v>262.38636109999999</v>
      </c>
      <c r="S121" s="200"/>
      <c r="T121" s="202">
        <f>T122+T127+T134</f>
        <v>0</v>
      </c>
      <c r="AR121" s="204" t="s">
        <v>86</v>
      </c>
      <c r="AT121" s="205" t="s">
        <v>77</v>
      </c>
      <c r="AU121" s="205" t="s">
        <v>78</v>
      </c>
      <c r="AY121" s="204" t="s">
        <v>147</v>
      </c>
      <c r="BK121" s="206">
        <f>BK122+BK127+BK134</f>
        <v>0</v>
      </c>
    </row>
    <row r="122" spans="2:65" s="203" customFormat="1" ht="12.75">
      <c r="B122" s="197"/>
      <c r="C122" s="95"/>
      <c r="D122" s="96" t="s">
        <v>77</v>
      </c>
      <c r="E122" s="100" t="s">
        <v>86</v>
      </c>
      <c r="F122" s="100" t="s">
        <v>159</v>
      </c>
      <c r="G122" s="95"/>
      <c r="H122" s="95"/>
      <c r="I122" s="98"/>
      <c r="J122" s="101">
        <f>BK122</f>
        <v>0</v>
      </c>
      <c r="K122" s="95"/>
      <c r="L122" s="198"/>
      <c r="M122" s="199"/>
      <c r="N122" s="200"/>
      <c r="O122" s="200"/>
      <c r="P122" s="201">
        <f>SUM(P123:P126)</f>
        <v>0</v>
      </c>
      <c r="Q122" s="200"/>
      <c r="R122" s="201">
        <f>SUM(R123:R126)</f>
        <v>0</v>
      </c>
      <c r="S122" s="200"/>
      <c r="T122" s="202">
        <f>SUM(T123:T126)</f>
        <v>0</v>
      </c>
      <c r="V122" s="249"/>
      <c r="AR122" s="204" t="s">
        <v>86</v>
      </c>
      <c r="AT122" s="205" t="s">
        <v>77</v>
      </c>
      <c r="AU122" s="205" t="s">
        <v>86</v>
      </c>
      <c r="AY122" s="204" t="s">
        <v>147</v>
      </c>
      <c r="BK122" s="206">
        <f>SUM(BK123:BK126)</f>
        <v>0</v>
      </c>
    </row>
    <row r="123" spans="2:65" s="24" customFormat="1" ht="24">
      <c r="B123" s="19"/>
      <c r="C123" s="102" t="s">
        <v>86</v>
      </c>
      <c r="D123" s="102" t="s">
        <v>106</v>
      </c>
      <c r="E123" s="103" t="s">
        <v>160</v>
      </c>
      <c r="F123" s="104" t="s">
        <v>161</v>
      </c>
      <c r="G123" s="105" t="s">
        <v>162</v>
      </c>
      <c r="H123" s="106">
        <v>10500</v>
      </c>
      <c r="I123" s="107"/>
      <c r="J123" s="108">
        <f>ROUND(I123*H123,2)</f>
        <v>0</v>
      </c>
      <c r="K123" s="104" t="s">
        <v>1</v>
      </c>
      <c r="L123" s="23"/>
      <c r="M123" s="207" t="s">
        <v>1</v>
      </c>
      <c r="N123" s="208" t="s">
        <v>43</v>
      </c>
      <c r="O123" s="54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211" t="s">
        <v>120</v>
      </c>
      <c r="AT123" s="211" t="s">
        <v>106</v>
      </c>
      <c r="AU123" s="211" t="s">
        <v>88</v>
      </c>
      <c r="AY123" s="2" t="s">
        <v>147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" t="s">
        <v>86</v>
      </c>
      <c r="BK123" s="212">
        <f>ROUND(I123*H123,2)</f>
        <v>0</v>
      </c>
      <c r="BL123" s="2" t="s">
        <v>120</v>
      </c>
      <c r="BM123" s="211" t="s">
        <v>163</v>
      </c>
    </row>
    <row r="124" spans="2:65" s="232" customFormat="1" ht="21" customHeight="1">
      <c r="B124" s="227"/>
      <c r="C124" s="120"/>
      <c r="D124" s="110" t="s">
        <v>114</v>
      </c>
      <c r="E124" s="121" t="s">
        <v>1</v>
      </c>
      <c r="F124" s="122" t="s">
        <v>164</v>
      </c>
      <c r="G124" s="120"/>
      <c r="H124" s="121" t="s">
        <v>1</v>
      </c>
      <c r="I124" s="123"/>
      <c r="J124" s="120"/>
      <c r="K124" s="120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3" t="s">
        <v>114</v>
      </c>
      <c r="AU124" s="233" t="s">
        <v>88</v>
      </c>
      <c r="AV124" s="232" t="s">
        <v>86</v>
      </c>
      <c r="AW124" s="232" t="s">
        <v>35</v>
      </c>
      <c r="AX124" s="232" t="s">
        <v>78</v>
      </c>
      <c r="AY124" s="233" t="s">
        <v>147</v>
      </c>
    </row>
    <row r="125" spans="2:65" s="218" customFormat="1" ht="11.25">
      <c r="B125" s="213"/>
      <c r="C125" s="109"/>
      <c r="D125" s="110" t="s">
        <v>114</v>
      </c>
      <c r="E125" s="111" t="s">
        <v>1</v>
      </c>
      <c r="F125" s="112" t="s">
        <v>165</v>
      </c>
      <c r="G125" s="109"/>
      <c r="H125" s="113">
        <v>10500</v>
      </c>
      <c r="I125" s="114"/>
      <c r="J125" s="109"/>
      <c r="K125" s="1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9" t="s">
        <v>114</v>
      </c>
      <c r="AU125" s="219" t="s">
        <v>88</v>
      </c>
      <c r="AV125" s="218" t="s">
        <v>88</v>
      </c>
      <c r="AW125" s="218" t="s">
        <v>35</v>
      </c>
      <c r="AX125" s="218" t="s">
        <v>78</v>
      </c>
      <c r="AY125" s="219" t="s">
        <v>147</v>
      </c>
    </row>
    <row r="126" spans="2:65" s="225" customFormat="1" ht="11.25">
      <c r="B126" s="220"/>
      <c r="C126" s="115"/>
      <c r="D126" s="110" t="s">
        <v>114</v>
      </c>
      <c r="E126" s="116" t="s">
        <v>1</v>
      </c>
      <c r="F126" s="117" t="s">
        <v>116</v>
      </c>
      <c r="G126" s="115"/>
      <c r="H126" s="118">
        <v>10500</v>
      </c>
      <c r="I126" s="119"/>
      <c r="J126" s="115"/>
      <c r="K126" s="115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6" t="s">
        <v>114</v>
      </c>
      <c r="AU126" s="226" t="s">
        <v>88</v>
      </c>
      <c r="AV126" s="225" t="s">
        <v>120</v>
      </c>
      <c r="AW126" s="225" t="s">
        <v>35</v>
      </c>
      <c r="AX126" s="225" t="s">
        <v>86</v>
      </c>
      <c r="AY126" s="226" t="s">
        <v>147</v>
      </c>
    </row>
    <row r="127" spans="2:65" s="203" customFormat="1" ht="12.75">
      <c r="B127" s="197"/>
      <c r="C127" s="95"/>
      <c r="D127" s="96" t="s">
        <v>77</v>
      </c>
      <c r="E127" s="100" t="s">
        <v>117</v>
      </c>
      <c r="F127" s="100" t="s">
        <v>166</v>
      </c>
      <c r="G127" s="95"/>
      <c r="H127" s="95"/>
      <c r="I127" s="98"/>
      <c r="J127" s="101">
        <f>BK127</f>
        <v>0</v>
      </c>
      <c r="K127" s="95"/>
      <c r="L127" s="198"/>
      <c r="M127" s="199"/>
      <c r="N127" s="200"/>
      <c r="O127" s="200"/>
      <c r="P127" s="201">
        <f>SUM(P128:P133)</f>
        <v>0</v>
      </c>
      <c r="Q127" s="200"/>
      <c r="R127" s="201">
        <f>SUM(R128:R133)</f>
        <v>11.536361100000001</v>
      </c>
      <c r="S127" s="200"/>
      <c r="T127" s="202">
        <f>SUM(T128:T133)</f>
        <v>0</v>
      </c>
      <c r="AR127" s="204" t="s">
        <v>86</v>
      </c>
      <c r="AT127" s="205" t="s">
        <v>77</v>
      </c>
      <c r="AU127" s="205" t="s">
        <v>86</v>
      </c>
      <c r="AY127" s="204" t="s">
        <v>147</v>
      </c>
      <c r="BK127" s="206">
        <f>SUM(BK128:BK133)</f>
        <v>0</v>
      </c>
    </row>
    <row r="128" spans="2:65" s="24" customFormat="1" ht="24">
      <c r="B128" s="19"/>
      <c r="C128" s="102" t="s">
        <v>88</v>
      </c>
      <c r="D128" s="102" t="s">
        <v>106</v>
      </c>
      <c r="E128" s="103" t="s">
        <v>167</v>
      </c>
      <c r="F128" s="104" t="s">
        <v>168</v>
      </c>
      <c r="G128" s="105" t="s">
        <v>169</v>
      </c>
      <c r="H128" s="106">
        <v>3.51</v>
      </c>
      <c r="I128" s="107"/>
      <c r="J128" s="108">
        <f>ROUND(I128*H128,2)</f>
        <v>0</v>
      </c>
      <c r="K128" s="104" t="s">
        <v>170</v>
      </c>
      <c r="L128" s="23"/>
      <c r="M128" s="207" t="s">
        <v>1</v>
      </c>
      <c r="N128" s="208" t="s">
        <v>43</v>
      </c>
      <c r="O128" s="54"/>
      <c r="P128" s="209">
        <f>O128*H128</f>
        <v>0</v>
      </c>
      <c r="Q128" s="209">
        <v>0.72260999999999997</v>
      </c>
      <c r="R128" s="209">
        <f>Q128*H128</f>
        <v>2.5363610999999997</v>
      </c>
      <c r="S128" s="209">
        <v>0</v>
      </c>
      <c r="T128" s="210">
        <f>S128*H128</f>
        <v>0</v>
      </c>
      <c r="AR128" s="211" t="s">
        <v>120</v>
      </c>
      <c r="AT128" s="211" t="s">
        <v>106</v>
      </c>
      <c r="AU128" s="211" t="s">
        <v>88</v>
      </c>
      <c r="AY128" s="2" t="s">
        <v>147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" t="s">
        <v>86</v>
      </c>
      <c r="BK128" s="212">
        <f>ROUND(I128*H128,2)</f>
        <v>0</v>
      </c>
      <c r="BL128" s="2" t="s">
        <v>120</v>
      </c>
      <c r="BM128" s="211" t="s">
        <v>171</v>
      </c>
    </row>
    <row r="129" spans="2:65" s="218" customFormat="1" ht="11.25">
      <c r="B129" s="213"/>
      <c r="C129" s="109"/>
      <c r="D129" s="110" t="s">
        <v>114</v>
      </c>
      <c r="E129" s="111" t="s">
        <v>1</v>
      </c>
      <c r="F129" s="112" t="s">
        <v>172</v>
      </c>
      <c r="G129" s="109"/>
      <c r="H129" s="113">
        <v>3.51</v>
      </c>
      <c r="I129" s="114"/>
      <c r="J129" s="109"/>
      <c r="K129" s="1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9" t="s">
        <v>114</v>
      </c>
      <c r="AU129" s="219" t="s">
        <v>88</v>
      </c>
      <c r="AV129" s="218" t="s">
        <v>88</v>
      </c>
      <c r="AW129" s="218" t="s">
        <v>35</v>
      </c>
      <c r="AX129" s="218" t="s">
        <v>78</v>
      </c>
      <c r="AY129" s="219" t="s">
        <v>147</v>
      </c>
    </row>
    <row r="130" spans="2:65" s="225" customFormat="1" ht="11.25">
      <c r="B130" s="220"/>
      <c r="C130" s="115"/>
      <c r="D130" s="110" t="s">
        <v>114</v>
      </c>
      <c r="E130" s="116" t="s">
        <v>1</v>
      </c>
      <c r="F130" s="117" t="s">
        <v>116</v>
      </c>
      <c r="G130" s="115"/>
      <c r="H130" s="118">
        <v>3.51</v>
      </c>
      <c r="I130" s="119"/>
      <c r="J130" s="115"/>
      <c r="K130" s="115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6" t="s">
        <v>114</v>
      </c>
      <c r="AU130" s="226" t="s">
        <v>88</v>
      </c>
      <c r="AV130" s="225" t="s">
        <v>120</v>
      </c>
      <c r="AW130" s="225" t="s">
        <v>35</v>
      </c>
      <c r="AX130" s="225" t="s">
        <v>86</v>
      </c>
      <c r="AY130" s="226" t="s">
        <v>147</v>
      </c>
    </row>
    <row r="131" spans="2:65" s="24" customFormat="1" ht="24">
      <c r="B131" s="19"/>
      <c r="C131" s="239" t="s">
        <v>117</v>
      </c>
      <c r="D131" s="239" t="s">
        <v>173</v>
      </c>
      <c r="E131" s="240" t="s">
        <v>174</v>
      </c>
      <c r="F131" s="241" t="s">
        <v>175</v>
      </c>
      <c r="G131" s="242" t="s">
        <v>176</v>
      </c>
      <c r="H131" s="243">
        <v>9</v>
      </c>
      <c r="I131" s="244"/>
      <c r="J131" s="245">
        <f>ROUND(I131*H131,2)</f>
        <v>0</v>
      </c>
      <c r="K131" s="241" t="s">
        <v>170</v>
      </c>
      <c r="L131" s="246"/>
      <c r="M131" s="247" t="s">
        <v>1</v>
      </c>
      <c r="N131" s="248" t="s">
        <v>43</v>
      </c>
      <c r="O131" s="54"/>
      <c r="P131" s="209">
        <f>O131*H131</f>
        <v>0</v>
      </c>
      <c r="Q131" s="209">
        <v>1</v>
      </c>
      <c r="R131" s="209">
        <f>Q131*H131</f>
        <v>9</v>
      </c>
      <c r="S131" s="209">
        <v>0</v>
      </c>
      <c r="T131" s="210">
        <f>S131*H131</f>
        <v>0</v>
      </c>
      <c r="AR131" s="211" t="s">
        <v>177</v>
      </c>
      <c r="AT131" s="211" t="s">
        <v>173</v>
      </c>
      <c r="AU131" s="211" t="s">
        <v>88</v>
      </c>
      <c r="AY131" s="2" t="s">
        <v>147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" t="s">
        <v>86</v>
      </c>
      <c r="BK131" s="212">
        <f>ROUND(I131*H131,2)</f>
        <v>0</v>
      </c>
      <c r="BL131" s="2" t="s">
        <v>120</v>
      </c>
      <c r="BM131" s="211" t="s">
        <v>178</v>
      </c>
    </row>
    <row r="132" spans="2:65" s="218" customFormat="1" ht="11.25">
      <c r="B132" s="213"/>
      <c r="C132" s="109"/>
      <c r="D132" s="110" t="s">
        <v>114</v>
      </c>
      <c r="E132" s="111" t="s">
        <v>1</v>
      </c>
      <c r="F132" s="112" t="s">
        <v>179</v>
      </c>
      <c r="G132" s="109"/>
      <c r="H132" s="113">
        <v>9</v>
      </c>
      <c r="I132" s="114"/>
      <c r="J132" s="109"/>
      <c r="K132" s="1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9" t="s">
        <v>114</v>
      </c>
      <c r="AU132" s="219" t="s">
        <v>88</v>
      </c>
      <c r="AV132" s="218" t="s">
        <v>88</v>
      </c>
      <c r="AW132" s="218" t="s">
        <v>35</v>
      </c>
      <c r="AX132" s="218" t="s">
        <v>78</v>
      </c>
      <c r="AY132" s="219" t="s">
        <v>147</v>
      </c>
    </row>
    <row r="133" spans="2:65" s="225" customFormat="1" ht="11.25">
      <c r="B133" s="220"/>
      <c r="C133" s="115"/>
      <c r="D133" s="110" t="s">
        <v>114</v>
      </c>
      <c r="E133" s="116" t="s">
        <v>1</v>
      </c>
      <c r="F133" s="117" t="s">
        <v>116</v>
      </c>
      <c r="G133" s="115"/>
      <c r="H133" s="118">
        <v>9</v>
      </c>
      <c r="I133" s="119"/>
      <c r="J133" s="115"/>
      <c r="K133" s="115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6" t="s">
        <v>114</v>
      </c>
      <c r="AU133" s="226" t="s">
        <v>88</v>
      </c>
      <c r="AV133" s="225" t="s">
        <v>120</v>
      </c>
      <c r="AW133" s="225" t="s">
        <v>35</v>
      </c>
      <c r="AX133" s="225" t="s">
        <v>86</v>
      </c>
      <c r="AY133" s="226" t="s">
        <v>147</v>
      </c>
    </row>
    <row r="134" spans="2:65" s="203" customFormat="1" ht="12.75">
      <c r="B134" s="197"/>
      <c r="C134" s="95"/>
      <c r="D134" s="96" t="s">
        <v>77</v>
      </c>
      <c r="E134" s="100" t="s">
        <v>125</v>
      </c>
      <c r="F134" s="100" t="s">
        <v>180</v>
      </c>
      <c r="G134" s="95"/>
      <c r="H134" s="95"/>
      <c r="I134" s="98"/>
      <c r="J134" s="101">
        <f>BK134</f>
        <v>0</v>
      </c>
      <c r="K134" s="95"/>
      <c r="L134" s="198"/>
      <c r="M134" s="199"/>
      <c r="N134" s="200"/>
      <c r="O134" s="200"/>
      <c r="P134" s="201">
        <f>SUM(P135:P166)</f>
        <v>0</v>
      </c>
      <c r="Q134" s="200"/>
      <c r="R134" s="201">
        <f>SUM(R135:R166)</f>
        <v>250.85</v>
      </c>
      <c r="S134" s="200"/>
      <c r="T134" s="202">
        <f>SUM(T135:T166)</f>
        <v>0</v>
      </c>
      <c r="AR134" s="204" t="s">
        <v>86</v>
      </c>
      <c r="AT134" s="205" t="s">
        <v>77</v>
      </c>
      <c r="AU134" s="205" t="s">
        <v>86</v>
      </c>
      <c r="AY134" s="204" t="s">
        <v>147</v>
      </c>
      <c r="BK134" s="206">
        <f>SUM(BK135:BK166)</f>
        <v>0</v>
      </c>
    </row>
    <row r="135" spans="2:65" s="24" customFormat="1" ht="24">
      <c r="B135" s="19"/>
      <c r="C135" s="102" t="s">
        <v>120</v>
      </c>
      <c r="D135" s="102" t="s">
        <v>106</v>
      </c>
      <c r="E135" s="103" t="s">
        <v>181</v>
      </c>
      <c r="F135" s="104" t="s">
        <v>182</v>
      </c>
      <c r="G135" s="105" t="s">
        <v>169</v>
      </c>
      <c r="H135" s="106">
        <v>404</v>
      </c>
      <c r="I135" s="107"/>
      <c r="J135" s="108">
        <f>ROUND(I135*H135,2)</f>
        <v>0</v>
      </c>
      <c r="K135" s="104" t="s">
        <v>170</v>
      </c>
      <c r="L135" s="23"/>
      <c r="M135" s="207" t="s">
        <v>1</v>
      </c>
      <c r="N135" s="208" t="s">
        <v>43</v>
      </c>
      <c r="O135" s="54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AR135" s="211" t="s">
        <v>120</v>
      </c>
      <c r="AT135" s="211" t="s">
        <v>106</v>
      </c>
      <c r="AU135" s="211" t="s">
        <v>88</v>
      </c>
      <c r="AY135" s="2" t="s">
        <v>147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" t="s">
        <v>86</v>
      </c>
      <c r="BK135" s="212">
        <f>ROUND(I135*H135,2)</f>
        <v>0</v>
      </c>
      <c r="BL135" s="2" t="s">
        <v>120</v>
      </c>
      <c r="BM135" s="211" t="s">
        <v>183</v>
      </c>
    </row>
    <row r="136" spans="2:65" s="218" customFormat="1" ht="11.25">
      <c r="B136" s="213"/>
      <c r="C136" s="109"/>
      <c r="D136" s="110" t="s">
        <v>114</v>
      </c>
      <c r="E136" s="111" t="s">
        <v>1</v>
      </c>
      <c r="F136" s="112" t="s">
        <v>184</v>
      </c>
      <c r="G136" s="109"/>
      <c r="H136" s="113">
        <v>404</v>
      </c>
      <c r="I136" s="114"/>
      <c r="J136" s="109"/>
      <c r="K136" s="1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9" t="s">
        <v>114</v>
      </c>
      <c r="AU136" s="219" t="s">
        <v>88</v>
      </c>
      <c r="AV136" s="218" t="s">
        <v>88</v>
      </c>
      <c r="AW136" s="218" t="s">
        <v>35</v>
      </c>
      <c r="AX136" s="218" t="s">
        <v>78</v>
      </c>
      <c r="AY136" s="219" t="s">
        <v>147</v>
      </c>
    </row>
    <row r="137" spans="2:65" s="225" customFormat="1" ht="11.25">
      <c r="B137" s="220"/>
      <c r="C137" s="115"/>
      <c r="D137" s="110" t="s">
        <v>114</v>
      </c>
      <c r="E137" s="116" t="s">
        <v>1</v>
      </c>
      <c r="F137" s="117" t="s">
        <v>116</v>
      </c>
      <c r="G137" s="115"/>
      <c r="H137" s="118">
        <v>404</v>
      </c>
      <c r="I137" s="119"/>
      <c r="J137" s="115"/>
      <c r="K137" s="115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6" t="s">
        <v>114</v>
      </c>
      <c r="AU137" s="226" t="s">
        <v>88</v>
      </c>
      <c r="AV137" s="225" t="s">
        <v>120</v>
      </c>
      <c r="AW137" s="225" t="s">
        <v>35</v>
      </c>
      <c r="AX137" s="225" t="s">
        <v>86</v>
      </c>
      <c r="AY137" s="226" t="s">
        <v>147</v>
      </c>
    </row>
    <row r="138" spans="2:65" s="24" customFormat="1" ht="24">
      <c r="B138" s="19"/>
      <c r="C138" s="102" t="s">
        <v>125</v>
      </c>
      <c r="D138" s="102" t="s">
        <v>106</v>
      </c>
      <c r="E138" s="103" t="s">
        <v>185</v>
      </c>
      <c r="F138" s="104" t="s">
        <v>186</v>
      </c>
      <c r="G138" s="105" t="s">
        <v>169</v>
      </c>
      <c r="H138" s="106">
        <v>404</v>
      </c>
      <c r="I138" s="107"/>
      <c r="J138" s="108">
        <f>ROUND(I138*H138,2)</f>
        <v>0</v>
      </c>
      <c r="K138" s="104" t="s">
        <v>1</v>
      </c>
      <c r="L138" s="23"/>
      <c r="M138" s="207" t="s">
        <v>1</v>
      </c>
      <c r="N138" s="208" t="s">
        <v>43</v>
      </c>
      <c r="O138" s="54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AR138" s="211" t="s">
        <v>120</v>
      </c>
      <c r="AT138" s="211" t="s">
        <v>106</v>
      </c>
      <c r="AU138" s="211" t="s">
        <v>88</v>
      </c>
      <c r="AY138" s="2" t="s">
        <v>147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" t="s">
        <v>86</v>
      </c>
      <c r="BK138" s="212">
        <f>ROUND(I138*H138,2)</f>
        <v>0</v>
      </c>
      <c r="BL138" s="2" t="s">
        <v>120</v>
      </c>
      <c r="BM138" s="211" t="s">
        <v>187</v>
      </c>
    </row>
    <row r="139" spans="2:65" s="218" customFormat="1" ht="11.25">
      <c r="B139" s="213"/>
      <c r="C139" s="109"/>
      <c r="D139" s="110" t="s">
        <v>114</v>
      </c>
      <c r="E139" s="111" t="s">
        <v>1</v>
      </c>
      <c r="F139" s="112" t="s">
        <v>184</v>
      </c>
      <c r="G139" s="109"/>
      <c r="H139" s="113">
        <v>404</v>
      </c>
      <c r="I139" s="114"/>
      <c r="J139" s="109"/>
      <c r="K139" s="1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9" t="s">
        <v>114</v>
      </c>
      <c r="AU139" s="219" t="s">
        <v>88</v>
      </c>
      <c r="AV139" s="218" t="s">
        <v>88</v>
      </c>
      <c r="AW139" s="218" t="s">
        <v>35</v>
      </c>
      <c r="AX139" s="218" t="s">
        <v>78</v>
      </c>
      <c r="AY139" s="219" t="s">
        <v>147</v>
      </c>
    </row>
    <row r="140" spans="2:65" s="225" customFormat="1" ht="11.25">
      <c r="B140" s="220"/>
      <c r="C140" s="115"/>
      <c r="D140" s="110" t="s">
        <v>114</v>
      </c>
      <c r="E140" s="116" t="s">
        <v>1</v>
      </c>
      <c r="F140" s="117" t="s">
        <v>116</v>
      </c>
      <c r="G140" s="115"/>
      <c r="H140" s="118">
        <v>404</v>
      </c>
      <c r="I140" s="119"/>
      <c r="J140" s="115"/>
      <c r="K140" s="115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6" t="s">
        <v>114</v>
      </c>
      <c r="AU140" s="226" t="s">
        <v>88</v>
      </c>
      <c r="AV140" s="225" t="s">
        <v>120</v>
      </c>
      <c r="AW140" s="225" t="s">
        <v>35</v>
      </c>
      <c r="AX140" s="225" t="s">
        <v>86</v>
      </c>
      <c r="AY140" s="226" t="s">
        <v>147</v>
      </c>
    </row>
    <row r="141" spans="2:65" s="24" customFormat="1">
      <c r="B141" s="19"/>
      <c r="C141" s="102" t="s">
        <v>188</v>
      </c>
      <c r="D141" s="102" t="s">
        <v>106</v>
      </c>
      <c r="E141" s="103" t="s">
        <v>189</v>
      </c>
      <c r="F141" s="104" t="s">
        <v>190</v>
      </c>
      <c r="G141" s="105" t="s">
        <v>162</v>
      </c>
      <c r="H141" s="106">
        <v>1151</v>
      </c>
      <c r="I141" s="107"/>
      <c r="J141" s="108">
        <f>ROUND(I141*H141,2)</f>
        <v>0</v>
      </c>
      <c r="K141" s="104" t="s">
        <v>170</v>
      </c>
      <c r="L141" s="23"/>
      <c r="M141" s="207" t="s">
        <v>1</v>
      </c>
      <c r="N141" s="208" t="s">
        <v>43</v>
      </c>
      <c r="O141" s="54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AR141" s="211" t="s">
        <v>120</v>
      </c>
      <c r="AT141" s="211" t="s">
        <v>106</v>
      </c>
      <c r="AU141" s="211" t="s">
        <v>88</v>
      </c>
      <c r="AY141" s="2" t="s">
        <v>147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2" t="s">
        <v>86</v>
      </c>
      <c r="BK141" s="212">
        <f>ROUND(I141*H141,2)</f>
        <v>0</v>
      </c>
      <c r="BL141" s="2" t="s">
        <v>120</v>
      </c>
      <c r="BM141" s="211" t="s">
        <v>191</v>
      </c>
    </row>
    <row r="142" spans="2:65" s="218" customFormat="1" ht="11.25">
      <c r="B142" s="213"/>
      <c r="C142" s="109"/>
      <c r="D142" s="110" t="s">
        <v>114</v>
      </c>
      <c r="E142" s="111" t="s">
        <v>1</v>
      </c>
      <c r="F142" s="112" t="s">
        <v>192</v>
      </c>
      <c r="G142" s="109"/>
      <c r="H142" s="113">
        <v>1151</v>
      </c>
      <c r="I142" s="114"/>
      <c r="J142" s="109"/>
      <c r="K142" s="1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9" t="s">
        <v>114</v>
      </c>
      <c r="AU142" s="219" t="s">
        <v>88</v>
      </c>
      <c r="AV142" s="218" t="s">
        <v>88</v>
      </c>
      <c r="AW142" s="218" t="s">
        <v>35</v>
      </c>
      <c r="AX142" s="218" t="s">
        <v>78</v>
      </c>
      <c r="AY142" s="219" t="s">
        <v>147</v>
      </c>
    </row>
    <row r="143" spans="2:65" s="225" customFormat="1" ht="11.25">
      <c r="B143" s="220"/>
      <c r="C143" s="115"/>
      <c r="D143" s="110" t="s">
        <v>114</v>
      </c>
      <c r="E143" s="116" t="s">
        <v>1</v>
      </c>
      <c r="F143" s="117" t="s">
        <v>116</v>
      </c>
      <c r="G143" s="115"/>
      <c r="H143" s="118">
        <v>1151</v>
      </c>
      <c r="I143" s="119"/>
      <c r="J143" s="115"/>
      <c r="K143" s="115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6" t="s">
        <v>114</v>
      </c>
      <c r="AU143" s="226" t="s">
        <v>88</v>
      </c>
      <c r="AV143" s="225" t="s">
        <v>120</v>
      </c>
      <c r="AW143" s="225" t="s">
        <v>35</v>
      </c>
      <c r="AX143" s="225" t="s">
        <v>86</v>
      </c>
      <c r="AY143" s="226" t="s">
        <v>147</v>
      </c>
    </row>
    <row r="144" spans="2:65" s="24" customFormat="1">
      <c r="B144" s="19"/>
      <c r="C144" s="102" t="s">
        <v>193</v>
      </c>
      <c r="D144" s="102" t="s">
        <v>106</v>
      </c>
      <c r="E144" s="103" t="s">
        <v>194</v>
      </c>
      <c r="F144" s="104" t="s">
        <v>195</v>
      </c>
      <c r="G144" s="105" t="s">
        <v>162</v>
      </c>
      <c r="H144" s="106">
        <v>1151</v>
      </c>
      <c r="I144" s="107"/>
      <c r="J144" s="108">
        <f>ROUND(I144*H144,2)</f>
        <v>0</v>
      </c>
      <c r="K144" s="104" t="s">
        <v>170</v>
      </c>
      <c r="L144" s="23"/>
      <c r="M144" s="207" t="s">
        <v>1</v>
      </c>
      <c r="N144" s="208" t="s">
        <v>43</v>
      </c>
      <c r="O144" s="54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AR144" s="211" t="s">
        <v>120</v>
      </c>
      <c r="AT144" s="211" t="s">
        <v>106</v>
      </c>
      <c r="AU144" s="211" t="s">
        <v>88</v>
      </c>
      <c r="AY144" s="2" t="s">
        <v>147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" t="s">
        <v>86</v>
      </c>
      <c r="BK144" s="212">
        <f>ROUND(I144*H144,2)</f>
        <v>0</v>
      </c>
      <c r="BL144" s="2" t="s">
        <v>120</v>
      </c>
      <c r="BM144" s="211" t="s">
        <v>196</v>
      </c>
    </row>
    <row r="145" spans="2:65" s="218" customFormat="1" ht="11.25">
      <c r="B145" s="213"/>
      <c r="C145" s="109"/>
      <c r="D145" s="110" t="s">
        <v>114</v>
      </c>
      <c r="E145" s="111" t="s">
        <v>1</v>
      </c>
      <c r="F145" s="112" t="s">
        <v>197</v>
      </c>
      <c r="G145" s="109"/>
      <c r="H145" s="113">
        <v>1151</v>
      </c>
      <c r="I145" s="114"/>
      <c r="J145" s="109"/>
      <c r="K145" s="1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9" t="s">
        <v>114</v>
      </c>
      <c r="AU145" s="219" t="s">
        <v>88</v>
      </c>
      <c r="AV145" s="218" t="s">
        <v>88</v>
      </c>
      <c r="AW145" s="218" t="s">
        <v>35</v>
      </c>
      <c r="AX145" s="218" t="s">
        <v>78</v>
      </c>
      <c r="AY145" s="219" t="s">
        <v>147</v>
      </c>
    </row>
    <row r="146" spans="2:65" s="225" customFormat="1" ht="11.25">
      <c r="B146" s="220"/>
      <c r="C146" s="115"/>
      <c r="D146" s="110" t="s">
        <v>114</v>
      </c>
      <c r="E146" s="116" t="s">
        <v>1</v>
      </c>
      <c r="F146" s="117" t="s">
        <v>116</v>
      </c>
      <c r="G146" s="115"/>
      <c r="H146" s="118">
        <v>1151</v>
      </c>
      <c r="I146" s="119"/>
      <c r="J146" s="115"/>
      <c r="K146" s="115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6" t="s">
        <v>114</v>
      </c>
      <c r="AU146" s="226" t="s">
        <v>88</v>
      </c>
      <c r="AV146" s="225" t="s">
        <v>120</v>
      </c>
      <c r="AW146" s="225" t="s">
        <v>35</v>
      </c>
      <c r="AX146" s="225" t="s">
        <v>86</v>
      </c>
      <c r="AY146" s="226" t="s">
        <v>147</v>
      </c>
    </row>
    <row r="147" spans="2:65" s="24" customFormat="1">
      <c r="B147" s="19"/>
      <c r="C147" s="102" t="s">
        <v>177</v>
      </c>
      <c r="D147" s="102" t="s">
        <v>106</v>
      </c>
      <c r="E147" s="103" t="s">
        <v>198</v>
      </c>
      <c r="F147" s="104" t="s">
        <v>199</v>
      </c>
      <c r="G147" s="105" t="s">
        <v>200</v>
      </c>
      <c r="H147" s="106">
        <v>80</v>
      </c>
      <c r="I147" s="107"/>
      <c r="J147" s="108">
        <f>ROUND(I147*H147,2)</f>
        <v>0</v>
      </c>
      <c r="K147" s="104" t="s">
        <v>1</v>
      </c>
      <c r="L147" s="23"/>
      <c r="M147" s="207" t="s">
        <v>1</v>
      </c>
      <c r="N147" s="208" t="s">
        <v>43</v>
      </c>
      <c r="O147" s="54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AR147" s="211" t="s">
        <v>120</v>
      </c>
      <c r="AT147" s="211" t="s">
        <v>106</v>
      </c>
      <c r="AU147" s="211" t="s">
        <v>88</v>
      </c>
      <c r="AY147" s="2" t="s">
        <v>147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" t="s">
        <v>86</v>
      </c>
      <c r="BK147" s="212">
        <f>ROUND(I147*H147,2)</f>
        <v>0</v>
      </c>
      <c r="BL147" s="2" t="s">
        <v>120</v>
      </c>
      <c r="BM147" s="211" t="s">
        <v>201</v>
      </c>
    </row>
    <row r="148" spans="2:65" s="218" customFormat="1" ht="22.5">
      <c r="B148" s="213"/>
      <c r="C148" s="109"/>
      <c r="D148" s="110" t="s">
        <v>114</v>
      </c>
      <c r="E148" s="111" t="s">
        <v>1</v>
      </c>
      <c r="F148" s="112" t="s">
        <v>202</v>
      </c>
      <c r="G148" s="109"/>
      <c r="H148" s="113">
        <v>15</v>
      </c>
      <c r="I148" s="114"/>
      <c r="J148" s="109"/>
      <c r="K148" s="1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9" t="s">
        <v>114</v>
      </c>
      <c r="AU148" s="219" t="s">
        <v>88</v>
      </c>
      <c r="AV148" s="218" t="s">
        <v>88</v>
      </c>
      <c r="AW148" s="218" t="s">
        <v>35</v>
      </c>
      <c r="AX148" s="218" t="s">
        <v>78</v>
      </c>
      <c r="AY148" s="219" t="s">
        <v>147</v>
      </c>
    </row>
    <row r="149" spans="2:65" s="218" customFormat="1" ht="22.5">
      <c r="B149" s="213"/>
      <c r="C149" s="109"/>
      <c r="D149" s="110" t="s">
        <v>114</v>
      </c>
      <c r="E149" s="111" t="s">
        <v>1</v>
      </c>
      <c r="F149" s="112" t="s">
        <v>203</v>
      </c>
      <c r="G149" s="109"/>
      <c r="H149" s="113">
        <v>65</v>
      </c>
      <c r="I149" s="114"/>
      <c r="J149" s="109"/>
      <c r="K149" s="1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9" t="s">
        <v>114</v>
      </c>
      <c r="AU149" s="219" t="s">
        <v>88</v>
      </c>
      <c r="AV149" s="218" t="s">
        <v>88</v>
      </c>
      <c r="AW149" s="218" t="s">
        <v>35</v>
      </c>
      <c r="AX149" s="218" t="s">
        <v>78</v>
      </c>
      <c r="AY149" s="219" t="s">
        <v>147</v>
      </c>
    </row>
    <row r="150" spans="2:65" s="225" customFormat="1" ht="11.25">
      <c r="B150" s="220"/>
      <c r="C150" s="115"/>
      <c r="D150" s="110" t="s">
        <v>114</v>
      </c>
      <c r="E150" s="116" t="s">
        <v>1</v>
      </c>
      <c r="F150" s="117" t="s">
        <v>116</v>
      </c>
      <c r="G150" s="115"/>
      <c r="H150" s="118">
        <v>80</v>
      </c>
      <c r="I150" s="119"/>
      <c r="J150" s="115"/>
      <c r="K150" s="115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6" t="s">
        <v>114</v>
      </c>
      <c r="AU150" s="226" t="s">
        <v>88</v>
      </c>
      <c r="AV150" s="225" t="s">
        <v>120</v>
      </c>
      <c r="AW150" s="225" t="s">
        <v>35</v>
      </c>
      <c r="AX150" s="225" t="s">
        <v>86</v>
      </c>
      <c r="AY150" s="226" t="s">
        <v>147</v>
      </c>
    </row>
    <row r="151" spans="2:65" s="24" customFormat="1" ht="24">
      <c r="B151" s="19"/>
      <c r="C151" s="239" t="s">
        <v>179</v>
      </c>
      <c r="D151" s="239" t="s">
        <v>173</v>
      </c>
      <c r="E151" s="240" t="s">
        <v>204</v>
      </c>
      <c r="F151" s="241" t="s">
        <v>205</v>
      </c>
      <c r="G151" s="242" t="s">
        <v>176</v>
      </c>
      <c r="H151" s="243">
        <v>250.85</v>
      </c>
      <c r="I151" s="244"/>
      <c r="J151" s="245">
        <f>ROUND(I151*H151,2)</f>
        <v>0</v>
      </c>
      <c r="K151" s="241" t="s">
        <v>170</v>
      </c>
      <c r="L151" s="246"/>
      <c r="M151" s="247" t="s">
        <v>1</v>
      </c>
      <c r="N151" s="248" t="s">
        <v>43</v>
      </c>
      <c r="O151" s="54"/>
      <c r="P151" s="209">
        <f>O151*H151</f>
        <v>0</v>
      </c>
      <c r="Q151" s="209">
        <v>1</v>
      </c>
      <c r="R151" s="209">
        <f>Q151*H151</f>
        <v>250.85</v>
      </c>
      <c r="S151" s="209">
        <v>0</v>
      </c>
      <c r="T151" s="210">
        <f>S151*H151</f>
        <v>0</v>
      </c>
      <c r="AR151" s="211" t="s">
        <v>177</v>
      </c>
      <c r="AT151" s="211" t="s">
        <v>173</v>
      </c>
      <c r="AU151" s="211" t="s">
        <v>88</v>
      </c>
      <c r="AY151" s="2" t="s">
        <v>147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" t="s">
        <v>86</v>
      </c>
      <c r="BK151" s="212">
        <f>ROUND(I151*H151,2)</f>
        <v>0</v>
      </c>
      <c r="BL151" s="2" t="s">
        <v>120</v>
      </c>
      <c r="BM151" s="211" t="s">
        <v>206</v>
      </c>
    </row>
    <row r="152" spans="2:65" s="232" customFormat="1" ht="11.25">
      <c r="B152" s="227"/>
      <c r="C152" s="120"/>
      <c r="D152" s="110" t="s">
        <v>114</v>
      </c>
      <c r="E152" s="121" t="s">
        <v>1</v>
      </c>
      <c r="F152" s="122" t="s">
        <v>207</v>
      </c>
      <c r="G152" s="120"/>
      <c r="H152" s="121" t="s">
        <v>1</v>
      </c>
      <c r="I152" s="123"/>
      <c r="J152" s="120"/>
      <c r="K152" s="120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3" t="s">
        <v>114</v>
      </c>
      <c r="AU152" s="233" t="s">
        <v>88</v>
      </c>
      <c r="AV152" s="232" t="s">
        <v>86</v>
      </c>
      <c r="AW152" s="232" t="s">
        <v>35</v>
      </c>
      <c r="AX152" s="232" t="s">
        <v>78</v>
      </c>
      <c r="AY152" s="233" t="s">
        <v>147</v>
      </c>
    </row>
    <row r="153" spans="2:65" s="218" customFormat="1" ht="11.25">
      <c r="B153" s="213"/>
      <c r="C153" s="109"/>
      <c r="D153" s="110" t="s">
        <v>114</v>
      </c>
      <c r="E153" s="111" t="s">
        <v>1</v>
      </c>
      <c r="F153" s="112" t="s">
        <v>208</v>
      </c>
      <c r="G153" s="109"/>
      <c r="H153" s="113">
        <v>250.85</v>
      </c>
      <c r="I153" s="114"/>
      <c r="J153" s="109"/>
      <c r="K153" s="1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9" t="s">
        <v>114</v>
      </c>
      <c r="AU153" s="219" t="s">
        <v>88</v>
      </c>
      <c r="AV153" s="218" t="s">
        <v>88</v>
      </c>
      <c r="AW153" s="218" t="s">
        <v>35</v>
      </c>
      <c r="AX153" s="218" t="s">
        <v>78</v>
      </c>
      <c r="AY153" s="219" t="s">
        <v>147</v>
      </c>
    </row>
    <row r="154" spans="2:65" s="225" customFormat="1" ht="11.25">
      <c r="B154" s="220"/>
      <c r="C154" s="115"/>
      <c r="D154" s="110" t="s">
        <v>114</v>
      </c>
      <c r="E154" s="116" t="s">
        <v>1</v>
      </c>
      <c r="F154" s="117" t="s">
        <v>116</v>
      </c>
      <c r="G154" s="115"/>
      <c r="H154" s="118">
        <v>250.85</v>
      </c>
      <c r="I154" s="119"/>
      <c r="J154" s="115"/>
      <c r="K154" s="115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6" t="s">
        <v>114</v>
      </c>
      <c r="AU154" s="226" t="s">
        <v>88</v>
      </c>
      <c r="AV154" s="225" t="s">
        <v>120</v>
      </c>
      <c r="AW154" s="225" t="s">
        <v>35</v>
      </c>
      <c r="AX154" s="225" t="s">
        <v>86</v>
      </c>
      <c r="AY154" s="226" t="s">
        <v>147</v>
      </c>
    </row>
    <row r="155" spans="2:65" s="24" customFormat="1">
      <c r="B155" s="19"/>
      <c r="C155" s="239" t="s">
        <v>209</v>
      </c>
      <c r="D155" s="239" t="s">
        <v>173</v>
      </c>
      <c r="E155" s="240" t="s">
        <v>210</v>
      </c>
      <c r="F155" s="241" t="s">
        <v>211</v>
      </c>
      <c r="G155" s="242" t="s">
        <v>176</v>
      </c>
      <c r="H155" s="243">
        <v>184.8</v>
      </c>
      <c r="I155" s="244"/>
      <c r="J155" s="245">
        <f>ROUND(I155*H155,2)</f>
        <v>0</v>
      </c>
      <c r="K155" s="241" t="s">
        <v>1</v>
      </c>
      <c r="L155" s="246"/>
      <c r="M155" s="247" t="s">
        <v>1</v>
      </c>
      <c r="N155" s="248" t="s">
        <v>43</v>
      </c>
      <c r="O155" s="54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AR155" s="211" t="s">
        <v>177</v>
      </c>
      <c r="AT155" s="211" t="s">
        <v>173</v>
      </c>
      <c r="AU155" s="211" t="s">
        <v>88</v>
      </c>
      <c r="AY155" s="2" t="s">
        <v>147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" t="s">
        <v>86</v>
      </c>
      <c r="BK155" s="212">
        <f>ROUND(I155*H155,2)</f>
        <v>0</v>
      </c>
      <c r="BL155" s="2" t="s">
        <v>120</v>
      </c>
      <c r="BM155" s="211" t="s">
        <v>212</v>
      </c>
    </row>
    <row r="156" spans="2:65" s="232" customFormat="1" ht="11.25">
      <c r="B156" s="227"/>
      <c r="C156" s="120"/>
      <c r="D156" s="110" t="s">
        <v>114</v>
      </c>
      <c r="E156" s="121" t="s">
        <v>1</v>
      </c>
      <c r="F156" s="122" t="s">
        <v>207</v>
      </c>
      <c r="G156" s="120"/>
      <c r="H156" s="121" t="s">
        <v>1</v>
      </c>
      <c r="I156" s="123"/>
      <c r="J156" s="120"/>
      <c r="K156" s="120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3" t="s">
        <v>114</v>
      </c>
      <c r="AU156" s="233" t="s">
        <v>88</v>
      </c>
      <c r="AV156" s="232" t="s">
        <v>86</v>
      </c>
      <c r="AW156" s="232" t="s">
        <v>35</v>
      </c>
      <c r="AX156" s="232" t="s">
        <v>78</v>
      </c>
      <c r="AY156" s="233" t="s">
        <v>147</v>
      </c>
    </row>
    <row r="157" spans="2:65" s="218" customFormat="1" ht="11.25">
      <c r="B157" s="213"/>
      <c r="C157" s="109"/>
      <c r="D157" s="110" t="s">
        <v>114</v>
      </c>
      <c r="E157" s="111" t="s">
        <v>1</v>
      </c>
      <c r="F157" s="112" t="s">
        <v>213</v>
      </c>
      <c r="G157" s="109"/>
      <c r="H157" s="113">
        <v>184.8</v>
      </c>
      <c r="I157" s="114"/>
      <c r="J157" s="109"/>
      <c r="K157" s="1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9" t="s">
        <v>114</v>
      </c>
      <c r="AU157" s="219" t="s">
        <v>88</v>
      </c>
      <c r="AV157" s="218" t="s">
        <v>88</v>
      </c>
      <c r="AW157" s="218" t="s">
        <v>35</v>
      </c>
      <c r="AX157" s="218" t="s">
        <v>78</v>
      </c>
      <c r="AY157" s="219" t="s">
        <v>147</v>
      </c>
    </row>
    <row r="158" spans="2:65" s="225" customFormat="1" ht="11.25">
      <c r="B158" s="220"/>
      <c r="C158" s="115"/>
      <c r="D158" s="110" t="s">
        <v>114</v>
      </c>
      <c r="E158" s="116" t="s">
        <v>1</v>
      </c>
      <c r="F158" s="117" t="s">
        <v>116</v>
      </c>
      <c r="G158" s="115"/>
      <c r="H158" s="118">
        <v>184.8</v>
      </c>
      <c r="I158" s="119"/>
      <c r="J158" s="115"/>
      <c r="K158" s="115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6" t="s">
        <v>114</v>
      </c>
      <c r="AU158" s="226" t="s">
        <v>88</v>
      </c>
      <c r="AV158" s="225" t="s">
        <v>120</v>
      </c>
      <c r="AW158" s="225" t="s">
        <v>35</v>
      </c>
      <c r="AX158" s="225" t="s">
        <v>86</v>
      </c>
      <c r="AY158" s="226" t="s">
        <v>147</v>
      </c>
    </row>
    <row r="159" spans="2:65" s="24" customFormat="1">
      <c r="B159" s="19"/>
      <c r="C159" s="102" t="s">
        <v>214</v>
      </c>
      <c r="D159" s="102" t="s">
        <v>106</v>
      </c>
      <c r="E159" s="103" t="s">
        <v>215</v>
      </c>
      <c r="F159" s="104" t="s">
        <v>216</v>
      </c>
      <c r="G159" s="105" t="s">
        <v>200</v>
      </c>
      <c r="H159" s="106">
        <v>39.6</v>
      </c>
      <c r="I159" s="107"/>
      <c r="J159" s="108">
        <f>ROUND(I159*H159,2)</f>
        <v>0</v>
      </c>
      <c r="K159" s="104" t="s">
        <v>1</v>
      </c>
      <c r="L159" s="23"/>
      <c r="M159" s="207" t="s">
        <v>1</v>
      </c>
      <c r="N159" s="208" t="s">
        <v>43</v>
      </c>
      <c r="O159" s="54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AR159" s="211" t="s">
        <v>120</v>
      </c>
      <c r="AT159" s="211" t="s">
        <v>106</v>
      </c>
      <c r="AU159" s="211" t="s">
        <v>88</v>
      </c>
      <c r="AY159" s="2" t="s">
        <v>147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" t="s">
        <v>86</v>
      </c>
      <c r="BK159" s="212">
        <f>ROUND(I159*H159,2)</f>
        <v>0</v>
      </c>
      <c r="BL159" s="2" t="s">
        <v>120</v>
      </c>
      <c r="BM159" s="211" t="s">
        <v>217</v>
      </c>
    </row>
    <row r="160" spans="2:65" s="232" customFormat="1" ht="22.5">
      <c r="B160" s="227"/>
      <c r="C160" s="120"/>
      <c r="D160" s="110" t="s">
        <v>114</v>
      </c>
      <c r="E160" s="121" t="s">
        <v>1</v>
      </c>
      <c r="F160" s="122" t="s">
        <v>218</v>
      </c>
      <c r="G160" s="120"/>
      <c r="H160" s="121" t="s">
        <v>1</v>
      </c>
      <c r="I160" s="123"/>
      <c r="J160" s="120"/>
      <c r="K160" s="120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3" t="s">
        <v>114</v>
      </c>
      <c r="AU160" s="233" t="s">
        <v>88</v>
      </c>
      <c r="AV160" s="232" t="s">
        <v>86</v>
      </c>
      <c r="AW160" s="232" t="s">
        <v>35</v>
      </c>
      <c r="AX160" s="232" t="s">
        <v>78</v>
      </c>
      <c r="AY160" s="233" t="s">
        <v>147</v>
      </c>
    </row>
    <row r="161" spans="2:51" s="218" customFormat="1" ht="11.25">
      <c r="B161" s="213"/>
      <c r="C161" s="109"/>
      <c r="D161" s="110" t="s">
        <v>114</v>
      </c>
      <c r="E161" s="111" t="s">
        <v>1</v>
      </c>
      <c r="F161" s="112" t="s">
        <v>219</v>
      </c>
      <c r="G161" s="109"/>
      <c r="H161" s="113">
        <v>10</v>
      </c>
      <c r="I161" s="114"/>
      <c r="J161" s="109"/>
      <c r="K161" s="1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9" t="s">
        <v>114</v>
      </c>
      <c r="AU161" s="219" t="s">
        <v>88</v>
      </c>
      <c r="AV161" s="218" t="s">
        <v>88</v>
      </c>
      <c r="AW161" s="218" t="s">
        <v>35</v>
      </c>
      <c r="AX161" s="218" t="s">
        <v>78</v>
      </c>
      <c r="AY161" s="219" t="s">
        <v>147</v>
      </c>
    </row>
    <row r="162" spans="2:51" s="218" customFormat="1" ht="11.25">
      <c r="B162" s="213"/>
      <c r="C162" s="109"/>
      <c r="D162" s="110" t="s">
        <v>114</v>
      </c>
      <c r="E162" s="111" t="s">
        <v>1</v>
      </c>
      <c r="F162" s="112" t="s">
        <v>220</v>
      </c>
      <c r="G162" s="109"/>
      <c r="H162" s="113">
        <v>6.6</v>
      </c>
      <c r="I162" s="114"/>
      <c r="J162" s="109"/>
      <c r="K162" s="1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9" t="s">
        <v>114</v>
      </c>
      <c r="AU162" s="219" t="s">
        <v>88</v>
      </c>
      <c r="AV162" s="218" t="s">
        <v>88</v>
      </c>
      <c r="AW162" s="218" t="s">
        <v>35</v>
      </c>
      <c r="AX162" s="218" t="s">
        <v>78</v>
      </c>
      <c r="AY162" s="219" t="s">
        <v>147</v>
      </c>
    </row>
    <row r="163" spans="2:51" s="218" customFormat="1" ht="11.25">
      <c r="B163" s="213"/>
      <c r="C163" s="109"/>
      <c r="D163" s="110" t="s">
        <v>114</v>
      </c>
      <c r="E163" s="111" t="s">
        <v>1</v>
      </c>
      <c r="F163" s="112" t="s">
        <v>221</v>
      </c>
      <c r="G163" s="109"/>
      <c r="H163" s="113">
        <v>12.5</v>
      </c>
      <c r="I163" s="114"/>
      <c r="J163" s="109"/>
      <c r="K163" s="1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9" t="s">
        <v>114</v>
      </c>
      <c r="AU163" s="219" t="s">
        <v>88</v>
      </c>
      <c r="AV163" s="218" t="s">
        <v>88</v>
      </c>
      <c r="AW163" s="218" t="s">
        <v>35</v>
      </c>
      <c r="AX163" s="218" t="s">
        <v>78</v>
      </c>
      <c r="AY163" s="219" t="s">
        <v>147</v>
      </c>
    </row>
    <row r="164" spans="2:51" s="218" customFormat="1" ht="11.25">
      <c r="B164" s="213"/>
      <c r="C164" s="109"/>
      <c r="D164" s="110" t="s">
        <v>114</v>
      </c>
      <c r="E164" s="111" t="s">
        <v>1</v>
      </c>
      <c r="F164" s="112" t="s">
        <v>222</v>
      </c>
      <c r="G164" s="109"/>
      <c r="H164" s="113">
        <v>10.5</v>
      </c>
      <c r="I164" s="114"/>
      <c r="J164" s="109"/>
      <c r="K164" s="1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9" t="s">
        <v>114</v>
      </c>
      <c r="AU164" s="219" t="s">
        <v>88</v>
      </c>
      <c r="AV164" s="218" t="s">
        <v>88</v>
      </c>
      <c r="AW164" s="218" t="s">
        <v>35</v>
      </c>
      <c r="AX164" s="218" t="s">
        <v>78</v>
      </c>
      <c r="AY164" s="219" t="s">
        <v>147</v>
      </c>
    </row>
    <row r="165" spans="2:51" s="225" customFormat="1" ht="11.25">
      <c r="B165" s="220"/>
      <c r="C165" s="115"/>
      <c r="D165" s="110" t="s">
        <v>114</v>
      </c>
      <c r="E165" s="116" t="s">
        <v>1</v>
      </c>
      <c r="F165" s="117" t="s">
        <v>116</v>
      </c>
      <c r="G165" s="115"/>
      <c r="H165" s="118">
        <v>39.6</v>
      </c>
      <c r="I165" s="119"/>
      <c r="J165" s="115"/>
      <c r="K165" s="115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6" t="s">
        <v>114</v>
      </c>
      <c r="AU165" s="226" t="s">
        <v>88</v>
      </c>
      <c r="AV165" s="225" t="s">
        <v>120</v>
      </c>
      <c r="AW165" s="225" t="s">
        <v>35</v>
      </c>
      <c r="AX165" s="225" t="s">
        <v>86</v>
      </c>
      <c r="AY165" s="226" t="s">
        <v>147</v>
      </c>
    </row>
    <row r="166" spans="2:51" s="232" customFormat="1" ht="11.25">
      <c r="B166" s="227"/>
      <c r="C166" s="120"/>
      <c r="D166" s="110" t="s">
        <v>114</v>
      </c>
      <c r="E166" s="121" t="s">
        <v>1</v>
      </c>
      <c r="F166" s="122" t="s">
        <v>223</v>
      </c>
      <c r="G166" s="120"/>
      <c r="H166" s="121" t="s">
        <v>1</v>
      </c>
      <c r="I166" s="123"/>
      <c r="J166" s="120"/>
      <c r="K166" s="120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3" t="s">
        <v>114</v>
      </c>
      <c r="AU166" s="233" t="s">
        <v>88</v>
      </c>
      <c r="AV166" s="232" t="s">
        <v>86</v>
      </c>
      <c r="AW166" s="232" t="s">
        <v>35</v>
      </c>
      <c r="AX166" s="232" t="s">
        <v>78</v>
      </c>
      <c r="AY166" s="233" t="s">
        <v>147</v>
      </c>
    </row>
    <row r="167" spans="2:51" s="24" customFormat="1">
      <c r="B167" s="36"/>
      <c r="C167" s="37"/>
      <c r="D167" s="37"/>
      <c r="E167" s="37"/>
      <c r="F167" s="37"/>
      <c r="G167" s="37"/>
      <c r="H167" s="37"/>
      <c r="I167" s="124"/>
      <c r="J167" s="37"/>
      <c r="K167" s="37"/>
      <c r="L167" s="23"/>
    </row>
  </sheetData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17"/>
  <sheetViews>
    <sheetView tabSelected="1" topLeftCell="A22" workbookViewId="0">
      <selection activeCell="Y119" sqref="Y119"/>
    </sheetView>
  </sheetViews>
  <sheetFormatPr defaultRowHeight="15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" customWidth="1"/>
    <col min="8" max="8" width="9.85546875" customWidth="1"/>
    <col min="9" max="9" width="17.28515625" style="125" customWidth="1"/>
    <col min="10" max="10" width="17.28515625" customWidth="1"/>
    <col min="11" max="11" width="17.28515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2" t="s">
        <v>94</v>
      </c>
    </row>
    <row r="3" spans="2:46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5"/>
      <c r="AT3" s="2" t="s">
        <v>88</v>
      </c>
    </row>
    <row r="4" spans="2:46" ht="24.95" customHeight="1">
      <c r="B4" s="5"/>
      <c r="D4" s="129" t="s">
        <v>128</v>
      </c>
      <c r="L4" s="5"/>
      <c r="M4" s="13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31" t="s">
        <v>16</v>
      </c>
      <c r="L6" s="5"/>
    </row>
    <row r="7" spans="2:46" ht="16.5" customHeight="1">
      <c r="B7" s="5"/>
      <c r="E7" s="281" t="str">
        <f>'[1]Rekapitulace stavby'!K6</f>
        <v>ZELEŇ V AREÁLU BÝVALÉHO KOUPALIŠTĚ V RADVANICÍCH</v>
      </c>
      <c r="F7" s="287"/>
      <c r="G7" s="287"/>
      <c r="H7" s="287"/>
      <c r="L7" s="5"/>
    </row>
    <row r="8" spans="2:46" s="24" customFormat="1" ht="12" customHeight="1">
      <c r="B8" s="23"/>
      <c r="D8" s="131" t="s">
        <v>129</v>
      </c>
      <c r="I8" s="93"/>
      <c r="L8" s="23"/>
    </row>
    <row r="9" spans="2:46" s="24" customFormat="1" ht="36.950000000000003" customHeight="1">
      <c r="B9" s="23"/>
      <c r="E9" s="282" t="s">
        <v>225</v>
      </c>
      <c r="F9" s="288"/>
      <c r="G9" s="288"/>
      <c r="H9" s="288"/>
      <c r="I9" s="93"/>
      <c r="L9" s="23"/>
    </row>
    <row r="10" spans="2:46" s="24" customFormat="1">
      <c r="B10" s="23"/>
      <c r="I10" s="93"/>
      <c r="L10" s="23"/>
    </row>
    <row r="11" spans="2:46" s="24" customFormat="1" ht="12" customHeight="1">
      <c r="B11" s="23"/>
      <c r="D11" s="131" t="s">
        <v>18</v>
      </c>
      <c r="F11" s="132" t="s">
        <v>1</v>
      </c>
      <c r="I11" s="133" t="s">
        <v>19</v>
      </c>
      <c r="J11" s="132" t="s">
        <v>1</v>
      </c>
      <c r="L11" s="23"/>
    </row>
    <row r="12" spans="2:46" s="24" customFormat="1" ht="12" customHeight="1">
      <c r="B12" s="23"/>
      <c r="D12" s="131" t="s">
        <v>20</v>
      </c>
      <c r="F12" s="132" t="s">
        <v>21</v>
      </c>
      <c r="I12" s="133" t="s">
        <v>22</v>
      </c>
      <c r="J12" s="134" t="str">
        <f>'[1]Rekapitulace stavby'!AN8</f>
        <v>7. 8. 2018</v>
      </c>
      <c r="L12" s="23"/>
    </row>
    <row r="13" spans="2:46" s="24" customFormat="1" ht="10.9" customHeight="1">
      <c r="B13" s="23"/>
      <c r="I13" s="93"/>
      <c r="L13" s="23"/>
    </row>
    <row r="14" spans="2:46" s="24" customFormat="1" ht="12" customHeight="1">
      <c r="B14" s="23"/>
      <c r="D14" s="131" t="s">
        <v>24</v>
      </c>
      <c r="I14" s="133" t="s">
        <v>25</v>
      </c>
      <c r="J14" s="132"/>
      <c r="L14" s="23"/>
    </row>
    <row r="15" spans="2:46" s="24" customFormat="1" ht="18" customHeight="1">
      <c r="B15" s="23"/>
      <c r="E15" s="283" t="str">
        <f>'[1]Rekapitulace stavby'!E14</f>
        <v>Ostravské městské lesy a zeleň, s.r.o.</v>
      </c>
      <c r="F15" s="289"/>
      <c r="G15" s="289"/>
      <c r="H15" s="289"/>
      <c r="I15" s="133" t="s">
        <v>28</v>
      </c>
      <c r="J15" s="132" t="s">
        <v>1</v>
      </c>
      <c r="L15" s="23"/>
    </row>
    <row r="16" spans="2:46" s="24" customFormat="1" ht="6.95" customHeight="1">
      <c r="B16" s="23"/>
      <c r="I16" s="93"/>
      <c r="L16" s="23"/>
    </row>
    <row r="17" spans="2:12" s="24" customFormat="1" ht="12" customHeight="1">
      <c r="B17" s="23"/>
      <c r="D17" s="131" t="s">
        <v>29</v>
      </c>
      <c r="I17" s="133" t="s">
        <v>25</v>
      </c>
      <c r="J17" s="15"/>
      <c r="L17" s="23"/>
    </row>
    <row r="18" spans="2:12" s="24" customFormat="1" ht="18" customHeight="1">
      <c r="B18" s="23"/>
      <c r="I18" s="133" t="s">
        <v>28</v>
      </c>
      <c r="J18" s="15"/>
      <c r="L18" s="23"/>
    </row>
    <row r="19" spans="2:12" s="24" customFormat="1" ht="6.95" customHeight="1">
      <c r="B19" s="23"/>
      <c r="I19" s="93"/>
      <c r="L19" s="23"/>
    </row>
    <row r="20" spans="2:12" s="24" customFormat="1" ht="12" customHeight="1">
      <c r="B20" s="23"/>
      <c r="D20" s="131" t="s">
        <v>32</v>
      </c>
      <c r="I20" s="133" t="s">
        <v>25</v>
      </c>
      <c r="J20" s="132" t="s">
        <v>33</v>
      </c>
      <c r="L20" s="23"/>
    </row>
    <row r="21" spans="2:12" s="24" customFormat="1" ht="18" customHeight="1">
      <c r="B21" s="23"/>
      <c r="E21" s="132" t="s">
        <v>34</v>
      </c>
      <c r="I21" s="133" t="s">
        <v>28</v>
      </c>
      <c r="J21" s="132" t="s">
        <v>1</v>
      </c>
      <c r="L21" s="23"/>
    </row>
    <row r="22" spans="2:12" s="24" customFormat="1" ht="6.95" customHeight="1">
      <c r="B22" s="23"/>
      <c r="I22" s="93"/>
      <c r="L22" s="23"/>
    </row>
    <row r="23" spans="2:12" s="24" customFormat="1" ht="12" customHeight="1">
      <c r="B23" s="23"/>
      <c r="D23" s="131" t="s">
        <v>36</v>
      </c>
      <c r="I23" s="133" t="s">
        <v>25</v>
      </c>
      <c r="J23" s="132" t="s">
        <v>33</v>
      </c>
      <c r="L23" s="23"/>
    </row>
    <row r="24" spans="2:12" s="24" customFormat="1" ht="18" customHeight="1">
      <c r="B24" s="23"/>
      <c r="E24" s="132" t="s">
        <v>34</v>
      </c>
      <c r="I24" s="133" t="s">
        <v>28</v>
      </c>
      <c r="J24" s="132" t="s">
        <v>1</v>
      </c>
      <c r="L24" s="23"/>
    </row>
    <row r="25" spans="2:12" s="24" customFormat="1" ht="6.95" customHeight="1">
      <c r="B25" s="23"/>
      <c r="I25" s="93"/>
      <c r="L25" s="23"/>
    </row>
    <row r="26" spans="2:12" s="24" customFormat="1" ht="12" customHeight="1">
      <c r="B26" s="23"/>
      <c r="D26" s="131" t="s">
        <v>37</v>
      </c>
      <c r="I26" s="93"/>
      <c r="L26" s="23"/>
    </row>
    <row r="27" spans="2:12" s="136" customFormat="1" ht="16.5" customHeight="1">
      <c r="B27" s="135"/>
      <c r="E27" s="284" t="s">
        <v>1</v>
      </c>
      <c r="F27" s="284"/>
      <c r="G27" s="284"/>
      <c r="H27" s="284"/>
      <c r="I27" s="137"/>
      <c r="L27" s="135"/>
    </row>
    <row r="28" spans="2:12" s="24" customFormat="1" ht="6.95" customHeight="1">
      <c r="B28" s="23"/>
      <c r="I28" s="93"/>
      <c r="L28" s="23"/>
    </row>
    <row r="29" spans="2:12" s="24" customFormat="1" ht="6.95" customHeight="1">
      <c r="B29" s="23"/>
      <c r="D29" s="50"/>
      <c r="E29" s="50"/>
      <c r="F29" s="50"/>
      <c r="G29" s="50"/>
      <c r="H29" s="50"/>
      <c r="I29" s="138"/>
      <c r="J29" s="50"/>
      <c r="K29" s="50"/>
      <c r="L29" s="23"/>
    </row>
    <row r="30" spans="2:12" s="24" customFormat="1" ht="25.35" customHeight="1">
      <c r="B30" s="23"/>
      <c r="D30" s="139" t="s">
        <v>38</v>
      </c>
      <c r="I30" s="93"/>
      <c r="J30" s="140">
        <f>ROUND(J122, 2)</f>
        <v>0</v>
      </c>
      <c r="L30" s="23"/>
    </row>
    <row r="31" spans="2:12" s="24" customFormat="1" ht="6.95" customHeight="1">
      <c r="B31" s="23"/>
      <c r="D31" s="50"/>
      <c r="E31" s="50"/>
      <c r="F31" s="50"/>
      <c r="G31" s="50"/>
      <c r="H31" s="50"/>
      <c r="I31" s="138"/>
      <c r="J31" s="50"/>
      <c r="K31" s="50"/>
      <c r="L31" s="23"/>
    </row>
    <row r="32" spans="2:12" s="24" customFormat="1" ht="14.45" customHeight="1">
      <c r="B32" s="23"/>
      <c r="F32" s="141" t="s">
        <v>40</v>
      </c>
      <c r="I32" s="142" t="s">
        <v>39</v>
      </c>
      <c r="J32" s="141" t="s">
        <v>41</v>
      </c>
      <c r="L32" s="23"/>
    </row>
    <row r="33" spans="2:12" s="24" customFormat="1" ht="14.45" customHeight="1">
      <c r="B33" s="23"/>
      <c r="D33" s="143" t="s">
        <v>42</v>
      </c>
      <c r="E33" s="131" t="s">
        <v>43</v>
      </c>
      <c r="F33" s="144">
        <f>ROUND((SUM(BE122:BE216)),  2)</f>
        <v>0</v>
      </c>
      <c r="I33" s="145">
        <v>0.21</v>
      </c>
      <c r="J33" s="144">
        <f>ROUND(((SUM(BE122:BE216))*I33),  2)</f>
        <v>0</v>
      </c>
      <c r="L33" s="23"/>
    </row>
    <row r="34" spans="2:12" s="24" customFormat="1" ht="14.45" customHeight="1">
      <c r="B34" s="23"/>
      <c r="E34" s="131" t="s">
        <v>44</v>
      </c>
      <c r="F34" s="144">
        <f>ROUND((SUM(BF122:BF216)),  2)</f>
        <v>0</v>
      </c>
      <c r="I34" s="145">
        <v>0.15</v>
      </c>
      <c r="J34" s="144">
        <f>ROUND(((SUM(BF122:BF216))*I34),  2)</f>
        <v>0</v>
      </c>
      <c r="L34" s="23"/>
    </row>
    <row r="35" spans="2:12" s="24" customFormat="1" ht="14.45" hidden="1" customHeight="1">
      <c r="B35" s="23"/>
      <c r="E35" s="131" t="s">
        <v>45</v>
      </c>
      <c r="F35" s="144">
        <f>ROUND((SUM(BG122:BG216)),  2)</f>
        <v>0</v>
      </c>
      <c r="I35" s="145">
        <v>0.21</v>
      </c>
      <c r="J35" s="144">
        <f>0</f>
        <v>0</v>
      </c>
      <c r="L35" s="23"/>
    </row>
    <row r="36" spans="2:12" s="24" customFormat="1" ht="14.45" hidden="1" customHeight="1">
      <c r="B36" s="23"/>
      <c r="E36" s="131" t="s">
        <v>46</v>
      </c>
      <c r="F36" s="144">
        <f>ROUND((SUM(BH122:BH216)),  2)</f>
        <v>0</v>
      </c>
      <c r="I36" s="145">
        <v>0.15</v>
      </c>
      <c r="J36" s="144">
        <f>0</f>
        <v>0</v>
      </c>
      <c r="L36" s="23"/>
    </row>
    <row r="37" spans="2:12" s="24" customFormat="1" ht="14.45" hidden="1" customHeight="1">
      <c r="B37" s="23"/>
      <c r="E37" s="131" t="s">
        <v>47</v>
      </c>
      <c r="F37" s="144">
        <f>ROUND((SUM(BI122:BI216)),  2)</f>
        <v>0</v>
      </c>
      <c r="I37" s="145">
        <v>0</v>
      </c>
      <c r="J37" s="144">
        <f>0</f>
        <v>0</v>
      </c>
      <c r="L37" s="23"/>
    </row>
    <row r="38" spans="2:12" s="24" customFormat="1" ht="6.95" customHeight="1">
      <c r="B38" s="23"/>
      <c r="I38" s="93"/>
      <c r="L38" s="23"/>
    </row>
    <row r="39" spans="2:12" s="24" customFormat="1" ht="25.35" customHeight="1">
      <c r="B39" s="23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51"/>
      <c r="J39" s="152">
        <f>SUM(J30:J37)</f>
        <v>0</v>
      </c>
      <c r="K39" s="153"/>
      <c r="L39" s="23"/>
    </row>
    <row r="40" spans="2:12" s="24" customFormat="1" ht="14.45" customHeight="1">
      <c r="B40" s="23"/>
      <c r="I40" s="93"/>
      <c r="L40" s="23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24" customFormat="1" ht="14.45" customHeight="1">
      <c r="B50" s="23"/>
      <c r="D50" s="154" t="s">
        <v>51</v>
      </c>
      <c r="E50" s="155"/>
      <c r="F50" s="155"/>
      <c r="G50" s="154" t="s">
        <v>52</v>
      </c>
      <c r="H50" s="155"/>
      <c r="I50" s="156"/>
      <c r="J50" s="155"/>
      <c r="K50" s="155"/>
      <c r="L50" s="23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24" customFormat="1">
      <c r="B61" s="23"/>
      <c r="D61" s="157" t="s">
        <v>53</v>
      </c>
      <c r="E61" s="158"/>
      <c r="F61" s="159" t="s">
        <v>54</v>
      </c>
      <c r="G61" s="157" t="s">
        <v>53</v>
      </c>
      <c r="H61" s="158"/>
      <c r="I61" s="160"/>
      <c r="J61" s="161" t="s">
        <v>54</v>
      </c>
      <c r="K61" s="158"/>
      <c r="L61" s="23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24" customFormat="1">
      <c r="B65" s="23"/>
      <c r="D65" s="154" t="s">
        <v>55</v>
      </c>
      <c r="E65" s="155"/>
      <c r="F65" s="155"/>
      <c r="G65" s="154" t="s">
        <v>56</v>
      </c>
      <c r="H65" s="155"/>
      <c r="I65" s="156"/>
      <c r="J65" s="155"/>
      <c r="K65" s="155"/>
      <c r="L65" s="23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24" customFormat="1">
      <c r="B76" s="23"/>
      <c r="D76" s="157" t="s">
        <v>53</v>
      </c>
      <c r="E76" s="158"/>
      <c r="F76" s="159" t="s">
        <v>54</v>
      </c>
      <c r="G76" s="157" t="s">
        <v>53</v>
      </c>
      <c r="H76" s="158"/>
      <c r="I76" s="160"/>
      <c r="J76" s="161" t="s">
        <v>54</v>
      </c>
      <c r="K76" s="158"/>
      <c r="L76" s="23"/>
    </row>
    <row r="77" spans="2:12" s="24" customFormat="1" ht="14.45" customHeight="1">
      <c r="B77" s="162"/>
      <c r="C77" s="163"/>
      <c r="D77" s="163"/>
      <c r="E77" s="163"/>
      <c r="F77" s="163"/>
      <c r="G77" s="163"/>
      <c r="H77" s="163"/>
      <c r="I77" s="124"/>
      <c r="J77" s="163"/>
      <c r="K77" s="163"/>
      <c r="L77" s="23"/>
    </row>
    <row r="81" spans="2:47" s="24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23"/>
    </row>
    <row r="82" spans="2:47" s="24" customFormat="1" ht="24.95" customHeight="1">
      <c r="B82" s="19"/>
      <c r="C82" s="8" t="s">
        <v>131</v>
      </c>
      <c r="D82" s="20"/>
      <c r="E82" s="20"/>
      <c r="F82" s="20"/>
      <c r="G82" s="20"/>
      <c r="H82" s="20"/>
      <c r="I82" s="93"/>
      <c r="J82" s="20"/>
      <c r="K82" s="20"/>
      <c r="L82" s="23"/>
    </row>
    <row r="83" spans="2:47" s="24" customFormat="1" ht="6.95" customHeight="1">
      <c r="B83" s="19"/>
      <c r="C83" s="20"/>
      <c r="D83" s="20"/>
      <c r="E83" s="20"/>
      <c r="F83" s="20"/>
      <c r="G83" s="20"/>
      <c r="H83" s="20"/>
      <c r="I83" s="93"/>
      <c r="J83" s="20"/>
      <c r="K83" s="20"/>
      <c r="L83" s="23"/>
    </row>
    <row r="84" spans="2:47" s="24" customFormat="1" ht="12" customHeight="1">
      <c r="B84" s="19"/>
      <c r="C84" s="13" t="s">
        <v>16</v>
      </c>
      <c r="D84" s="20"/>
      <c r="E84" s="20"/>
      <c r="F84" s="20"/>
      <c r="G84" s="20"/>
      <c r="H84" s="20"/>
      <c r="I84" s="93"/>
      <c r="J84" s="20"/>
      <c r="K84" s="20"/>
      <c r="L84" s="23"/>
    </row>
    <row r="85" spans="2:47" s="24" customFormat="1" ht="16.5" customHeight="1">
      <c r="B85" s="19"/>
      <c r="C85" s="20"/>
      <c r="D85" s="20"/>
      <c r="E85" s="280" t="str">
        <f>E7</f>
        <v>ZELEŇ V AREÁLU BÝVALÉHO KOUPALIŠTĚ V RADVANICÍCH</v>
      </c>
      <c r="F85" s="286"/>
      <c r="G85" s="286"/>
      <c r="H85" s="286"/>
      <c r="I85" s="93"/>
      <c r="J85" s="20"/>
      <c r="K85" s="20"/>
      <c r="L85" s="23"/>
    </row>
    <row r="86" spans="2:47" s="24" customFormat="1" ht="12" customHeight="1">
      <c r="B86" s="19"/>
      <c r="C86" s="13" t="s">
        <v>129</v>
      </c>
      <c r="D86" s="20"/>
      <c r="E86" s="20"/>
      <c r="F86" s="20"/>
      <c r="G86" s="20"/>
      <c r="H86" s="20"/>
      <c r="I86" s="93"/>
      <c r="J86" s="20"/>
      <c r="K86" s="20"/>
      <c r="L86" s="23"/>
    </row>
    <row r="87" spans="2:47" s="24" customFormat="1" ht="16.5" customHeight="1">
      <c r="B87" s="19"/>
      <c r="C87" s="20"/>
      <c r="D87" s="20"/>
      <c r="E87" s="260" t="str">
        <f>E9</f>
        <v>02 N - Terénní úpravy a pěšiny - nezpůsobilé</v>
      </c>
      <c r="F87" s="285"/>
      <c r="G87" s="285"/>
      <c r="H87" s="285"/>
      <c r="I87" s="93"/>
      <c r="J87" s="20"/>
      <c r="K87" s="20"/>
      <c r="L87" s="23"/>
    </row>
    <row r="88" spans="2:47" s="24" customFormat="1" ht="6.95" customHeight="1">
      <c r="B88" s="19"/>
      <c r="C88" s="20"/>
      <c r="D88" s="20"/>
      <c r="E88" s="20"/>
      <c r="F88" s="20"/>
      <c r="G88" s="20"/>
      <c r="H88" s="20"/>
      <c r="I88" s="93"/>
      <c r="J88" s="20"/>
      <c r="K88" s="20"/>
      <c r="L88" s="23"/>
    </row>
    <row r="89" spans="2:47" s="24" customFormat="1" ht="12" customHeight="1">
      <c r="B89" s="19"/>
      <c r="C89" s="13" t="s">
        <v>20</v>
      </c>
      <c r="D89" s="20"/>
      <c r="E89" s="20"/>
      <c r="F89" s="14" t="str">
        <f>F12</f>
        <v>Ostrava, MO Radvanice a Bartovice</v>
      </c>
      <c r="G89" s="20"/>
      <c r="H89" s="20"/>
      <c r="I89" s="133" t="s">
        <v>22</v>
      </c>
      <c r="J89" s="167" t="str">
        <f>IF(J12="","",J12)</f>
        <v>7. 8. 2018</v>
      </c>
      <c r="K89" s="20"/>
      <c r="L89" s="23"/>
    </row>
    <row r="90" spans="2:47" s="24" customFormat="1" ht="6.95" customHeight="1">
      <c r="B90" s="19"/>
      <c r="C90" s="20"/>
      <c r="D90" s="20"/>
      <c r="E90" s="20"/>
      <c r="F90" s="20"/>
      <c r="G90" s="20"/>
      <c r="H90" s="20"/>
      <c r="I90" s="93"/>
      <c r="J90" s="20"/>
      <c r="K90" s="20"/>
      <c r="L90" s="23"/>
    </row>
    <row r="91" spans="2:47" s="24" customFormat="1" ht="27.95" customHeight="1">
      <c r="B91" s="19"/>
      <c r="C91" s="13" t="s">
        <v>24</v>
      </c>
      <c r="D91" s="20"/>
      <c r="E91" s="20"/>
      <c r="F91" s="14" t="str">
        <f>IF(E15="","",E15)</f>
        <v>Ostravské městské lesy a zeleň, s.r.o.</v>
      </c>
      <c r="G91" s="20"/>
      <c r="H91" s="20"/>
      <c r="I91" s="133" t="s">
        <v>32</v>
      </c>
      <c r="J91" s="168" t="str">
        <f>E21</f>
        <v>Ing. Magda Cigánková Fialová</v>
      </c>
      <c r="K91" s="20"/>
      <c r="L91" s="23"/>
    </row>
    <row r="92" spans="2:47" s="24" customFormat="1" ht="27.95" customHeight="1">
      <c r="B92" s="19"/>
      <c r="C92" s="13" t="s">
        <v>29</v>
      </c>
      <c r="D92" s="20"/>
      <c r="E92" s="20"/>
      <c r="G92" s="20"/>
      <c r="H92" s="20"/>
      <c r="I92" s="133" t="s">
        <v>36</v>
      </c>
      <c r="J92" s="168" t="str">
        <f>E24</f>
        <v>Ing. Magda Cigánková Fialová</v>
      </c>
      <c r="K92" s="20"/>
      <c r="L92" s="23"/>
    </row>
    <row r="93" spans="2:47" s="24" customFormat="1" ht="10.35" customHeight="1">
      <c r="B93" s="19"/>
      <c r="C93" s="20"/>
      <c r="D93" s="20"/>
      <c r="E93" s="20"/>
      <c r="F93" s="20"/>
      <c r="G93" s="20"/>
      <c r="H93" s="20"/>
      <c r="I93" s="93"/>
      <c r="J93" s="20"/>
      <c r="K93" s="20"/>
      <c r="L93" s="23"/>
    </row>
    <row r="94" spans="2:47" s="24" customFormat="1" ht="29.25" customHeight="1">
      <c r="B94" s="19"/>
      <c r="C94" s="169" t="s">
        <v>132</v>
      </c>
      <c r="D94" s="170"/>
      <c r="E94" s="170"/>
      <c r="F94" s="170"/>
      <c r="G94" s="170"/>
      <c r="H94" s="170"/>
      <c r="I94" s="171"/>
      <c r="J94" s="172" t="s">
        <v>99</v>
      </c>
      <c r="K94" s="170"/>
      <c r="L94" s="23"/>
    </row>
    <row r="95" spans="2:47" s="24" customFormat="1" ht="10.35" customHeight="1">
      <c r="B95" s="19"/>
      <c r="C95" s="20"/>
      <c r="D95" s="20"/>
      <c r="E95" s="20"/>
      <c r="F95" s="20"/>
      <c r="G95" s="20"/>
      <c r="H95" s="20"/>
      <c r="I95" s="93"/>
      <c r="J95" s="20"/>
      <c r="K95" s="20"/>
      <c r="L95" s="23"/>
    </row>
    <row r="96" spans="2:47" s="24" customFormat="1" ht="22.9" customHeight="1">
      <c r="B96" s="19"/>
      <c r="C96" s="173" t="s">
        <v>133</v>
      </c>
      <c r="D96" s="20"/>
      <c r="E96" s="20"/>
      <c r="F96" s="20"/>
      <c r="G96" s="20"/>
      <c r="H96" s="20"/>
      <c r="I96" s="93"/>
      <c r="J96" s="174">
        <f>J122</f>
        <v>0</v>
      </c>
      <c r="K96" s="20"/>
      <c r="L96" s="23"/>
      <c r="AU96" s="2" t="s">
        <v>134</v>
      </c>
    </row>
    <row r="97" spans="2:12" s="182" customFormat="1" ht="24.95" customHeight="1">
      <c r="B97" s="175"/>
      <c r="C97" s="176"/>
      <c r="D97" s="177" t="s">
        <v>153</v>
      </c>
      <c r="E97" s="178"/>
      <c r="F97" s="178"/>
      <c r="G97" s="178"/>
      <c r="H97" s="178"/>
      <c r="I97" s="179"/>
      <c r="J97" s="180">
        <f>J123</f>
        <v>0</v>
      </c>
      <c r="K97" s="176"/>
      <c r="L97" s="181"/>
    </row>
    <row r="98" spans="2:12" s="190" customFormat="1" ht="19.899999999999999" customHeight="1">
      <c r="B98" s="183"/>
      <c r="C98" s="184"/>
      <c r="D98" s="185" t="s">
        <v>226</v>
      </c>
      <c r="E98" s="186"/>
      <c r="F98" s="186"/>
      <c r="G98" s="186"/>
      <c r="H98" s="186"/>
      <c r="I98" s="187"/>
      <c r="J98" s="188">
        <f>J124</f>
        <v>0</v>
      </c>
      <c r="K98" s="184"/>
      <c r="L98" s="189"/>
    </row>
    <row r="99" spans="2:12" s="190" customFormat="1" ht="19.899999999999999" customHeight="1">
      <c r="B99" s="183"/>
      <c r="C99" s="184"/>
      <c r="D99" s="185" t="s">
        <v>155</v>
      </c>
      <c r="E99" s="186"/>
      <c r="F99" s="186"/>
      <c r="G99" s="186"/>
      <c r="H99" s="186"/>
      <c r="I99" s="187"/>
      <c r="J99" s="188">
        <f>J155</f>
        <v>0</v>
      </c>
      <c r="K99" s="184"/>
      <c r="L99" s="189"/>
    </row>
    <row r="100" spans="2:12" s="190" customFormat="1" ht="19.899999999999999" customHeight="1">
      <c r="B100" s="183"/>
      <c r="C100" s="184"/>
      <c r="D100" s="185" t="s">
        <v>156</v>
      </c>
      <c r="E100" s="186"/>
      <c r="F100" s="186"/>
      <c r="G100" s="186"/>
      <c r="H100" s="186"/>
      <c r="I100" s="187"/>
      <c r="J100" s="188">
        <f>J160</f>
        <v>0</v>
      </c>
      <c r="K100" s="184"/>
      <c r="L100" s="189"/>
    </row>
    <row r="101" spans="2:12" s="190" customFormat="1" ht="19.899999999999999" customHeight="1">
      <c r="B101" s="183"/>
      <c r="C101" s="184"/>
      <c r="D101" s="185" t="s">
        <v>227</v>
      </c>
      <c r="E101" s="186"/>
      <c r="F101" s="186"/>
      <c r="G101" s="186"/>
      <c r="H101" s="186"/>
      <c r="I101" s="187"/>
      <c r="J101" s="188">
        <f>J201</f>
        <v>0</v>
      </c>
      <c r="K101" s="184"/>
      <c r="L101" s="189"/>
    </row>
    <row r="102" spans="2:12" s="190" customFormat="1" ht="19.899999999999999" customHeight="1">
      <c r="B102" s="183"/>
      <c r="C102" s="184"/>
      <c r="D102" s="185" t="s">
        <v>228</v>
      </c>
      <c r="E102" s="186"/>
      <c r="F102" s="186"/>
      <c r="G102" s="186"/>
      <c r="H102" s="186"/>
      <c r="I102" s="187"/>
      <c r="J102" s="188">
        <f>J215</f>
        <v>0</v>
      </c>
      <c r="K102" s="184"/>
      <c r="L102" s="189"/>
    </row>
    <row r="103" spans="2:12" s="24" customFormat="1" ht="21.75" customHeight="1">
      <c r="B103" s="19"/>
      <c r="C103" s="20"/>
      <c r="D103" s="20"/>
      <c r="E103" s="20"/>
      <c r="F103" s="20"/>
      <c r="G103" s="20"/>
      <c r="H103" s="20"/>
      <c r="I103" s="93"/>
      <c r="J103" s="20"/>
      <c r="K103" s="20"/>
      <c r="L103" s="23"/>
    </row>
    <row r="104" spans="2:12" s="24" customFormat="1" ht="6.95" customHeight="1">
      <c r="B104" s="36"/>
      <c r="C104" s="37"/>
      <c r="D104" s="37"/>
      <c r="E104" s="37"/>
      <c r="F104" s="37"/>
      <c r="G104" s="37"/>
      <c r="H104" s="37"/>
      <c r="I104" s="124"/>
      <c r="J104" s="37"/>
      <c r="K104" s="37"/>
      <c r="L104" s="23"/>
    </row>
    <row r="108" spans="2:12" s="24" customFormat="1" ht="6.95" customHeight="1">
      <c r="B108" s="38"/>
      <c r="C108" s="39"/>
      <c r="D108" s="39"/>
      <c r="E108" s="39"/>
      <c r="F108" s="39"/>
      <c r="G108" s="39"/>
      <c r="H108" s="39"/>
      <c r="I108" s="166"/>
      <c r="J108" s="39"/>
      <c r="K108" s="39"/>
      <c r="L108" s="23"/>
    </row>
    <row r="109" spans="2:12" s="24" customFormat="1" ht="24.95" customHeight="1">
      <c r="B109" s="19"/>
      <c r="C109" s="8" t="s">
        <v>140</v>
      </c>
      <c r="D109" s="20"/>
      <c r="E109" s="20"/>
      <c r="F109" s="20"/>
      <c r="G109" s="20"/>
      <c r="H109" s="20"/>
      <c r="I109" s="93"/>
      <c r="J109" s="20"/>
      <c r="K109" s="20"/>
      <c r="L109" s="23"/>
    </row>
    <row r="110" spans="2:12" s="24" customFormat="1" ht="6.95" customHeight="1">
      <c r="B110" s="19"/>
      <c r="C110" s="20"/>
      <c r="D110" s="20"/>
      <c r="E110" s="20"/>
      <c r="F110" s="20"/>
      <c r="G110" s="20"/>
      <c r="H110" s="20"/>
      <c r="I110" s="93"/>
      <c r="J110" s="20"/>
      <c r="K110" s="20"/>
      <c r="L110" s="23"/>
    </row>
    <row r="111" spans="2:12" s="24" customFormat="1" ht="12" customHeight="1">
      <c r="B111" s="19"/>
      <c r="C111" s="13" t="s">
        <v>16</v>
      </c>
      <c r="D111" s="20"/>
      <c r="E111" s="20"/>
      <c r="F111" s="20"/>
      <c r="G111" s="20"/>
      <c r="H111" s="20"/>
      <c r="I111" s="93"/>
      <c r="J111" s="20"/>
      <c r="K111" s="20"/>
      <c r="L111" s="23"/>
    </row>
    <row r="112" spans="2:12" s="24" customFormat="1" ht="16.5" customHeight="1">
      <c r="B112" s="19"/>
      <c r="C112" s="20"/>
      <c r="D112" s="20"/>
      <c r="E112" s="280" t="str">
        <f>E7</f>
        <v>ZELEŇ V AREÁLU BÝVALÉHO KOUPALIŠTĚ V RADVANICÍCH</v>
      </c>
      <c r="F112" s="286"/>
      <c r="G112" s="286"/>
      <c r="H112" s="286"/>
      <c r="I112" s="93"/>
      <c r="J112" s="20"/>
      <c r="K112" s="20"/>
      <c r="L112" s="23"/>
    </row>
    <row r="113" spans="2:65" s="24" customFormat="1" ht="12" customHeight="1">
      <c r="B113" s="19"/>
      <c r="C113" s="13" t="s">
        <v>129</v>
      </c>
      <c r="D113" s="20"/>
      <c r="E113" s="20"/>
      <c r="F113" s="20"/>
      <c r="G113" s="20"/>
      <c r="H113" s="20"/>
      <c r="I113" s="93"/>
      <c r="J113" s="20"/>
      <c r="K113" s="20"/>
      <c r="L113" s="23"/>
    </row>
    <row r="114" spans="2:65" s="24" customFormat="1" ht="16.5" customHeight="1">
      <c r="B114" s="19"/>
      <c r="C114" s="20"/>
      <c r="D114" s="20"/>
      <c r="E114" s="260" t="str">
        <f>E9</f>
        <v>02 N - Terénní úpravy a pěšiny - nezpůsobilé</v>
      </c>
      <c r="F114" s="285"/>
      <c r="G114" s="285"/>
      <c r="H114" s="285"/>
      <c r="I114" s="93"/>
      <c r="J114" s="20"/>
      <c r="K114" s="20"/>
      <c r="L114" s="23"/>
    </row>
    <row r="115" spans="2:65" s="24" customFormat="1" ht="6.95" customHeight="1">
      <c r="B115" s="19"/>
      <c r="C115" s="20"/>
      <c r="D115" s="20"/>
      <c r="E115" s="20"/>
      <c r="F115" s="20"/>
      <c r="G115" s="20"/>
      <c r="H115" s="20"/>
      <c r="I115" s="93"/>
      <c r="J115" s="20"/>
      <c r="K115" s="20"/>
      <c r="L115" s="23"/>
    </row>
    <row r="116" spans="2:65" s="24" customFormat="1" ht="12" customHeight="1">
      <c r="B116" s="19"/>
      <c r="C116" s="13" t="s">
        <v>20</v>
      </c>
      <c r="D116" s="20"/>
      <c r="E116" s="20"/>
      <c r="F116" s="14" t="str">
        <f>F12</f>
        <v>Ostrava, MO Radvanice a Bartovice</v>
      </c>
      <c r="G116" s="20"/>
      <c r="H116" s="20"/>
      <c r="I116" s="133" t="s">
        <v>22</v>
      </c>
      <c r="J116" s="167" t="str">
        <f>IF(J12="","",J12)</f>
        <v>7. 8. 2018</v>
      </c>
      <c r="K116" s="20"/>
      <c r="L116" s="23"/>
    </row>
    <row r="117" spans="2:65" s="24" customFormat="1" ht="6.95" customHeight="1">
      <c r="B117" s="19"/>
      <c r="C117" s="20"/>
      <c r="D117" s="20"/>
      <c r="E117" s="20"/>
      <c r="F117" s="20"/>
      <c r="G117" s="20"/>
      <c r="H117" s="20"/>
      <c r="I117" s="93"/>
      <c r="J117" s="20"/>
      <c r="K117" s="20"/>
      <c r="L117" s="23"/>
    </row>
    <row r="118" spans="2:65" s="24" customFormat="1" ht="27.95" customHeight="1">
      <c r="B118" s="19"/>
      <c r="C118" s="13" t="s">
        <v>24</v>
      </c>
      <c r="D118" s="20"/>
      <c r="E118" s="20"/>
      <c r="F118" s="14" t="str">
        <f>IF(E15="","",E15)</f>
        <v>Ostravské městské lesy a zeleň, s.r.o.</v>
      </c>
      <c r="G118" s="20"/>
      <c r="H118" s="20"/>
      <c r="I118" s="133" t="s">
        <v>32</v>
      </c>
      <c r="J118" s="168" t="str">
        <f>E21</f>
        <v>Ing. Magda Cigánková Fialová</v>
      </c>
      <c r="K118" s="20"/>
      <c r="L118" s="23"/>
    </row>
    <row r="119" spans="2:65" s="24" customFormat="1" ht="27.95" customHeight="1">
      <c r="B119" s="19"/>
      <c r="C119" s="13" t="s">
        <v>29</v>
      </c>
      <c r="D119" s="20"/>
      <c r="E119" s="20"/>
      <c r="G119" s="20"/>
      <c r="H119" s="20"/>
      <c r="I119" s="133" t="s">
        <v>36</v>
      </c>
      <c r="J119" s="168" t="str">
        <f>E24</f>
        <v>Ing. Magda Cigánková Fialová</v>
      </c>
      <c r="K119" s="20"/>
      <c r="L119" s="23"/>
    </row>
    <row r="120" spans="2:65" s="24" customFormat="1" ht="10.35" customHeight="1">
      <c r="B120" s="19"/>
      <c r="C120" s="20"/>
      <c r="D120" s="20"/>
      <c r="E120" s="20"/>
      <c r="F120" s="20"/>
      <c r="G120" s="20"/>
      <c r="H120" s="20"/>
      <c r="I120" s="93"/>
      <c r="J120" s="20"/>
      <c r="K120" s="20"/>
      <c r="L120" s="23"/>
    </row>
    <row r="121" spans="2:65" s="193" customFormat="1" ht="29.25" customHeight="1">
      <c r="B121" s="191"/>
      <c r="C121" s="88" t="s">
        <v>95</v>
      </c>
      <c r="D121" s="89" t="s">
        <v>63</v>
      </c>
      <c r="E121" s="89" t="s">
        <v>59</v>
      </c>
      <c r="F121" s="89" t="s">
        <v>60</v>
      </c>
      <c r="G121" s="89" t="s">
        <v>96</v>
      </c>
      <c r="H121" s="89" t="s">
        <v>97</v>
      </c>
      <c r="I121" s="90" t="s">
        <v>98</v>
      </c>
      <c r="J121" s="91" t="s">
        <v>99</v>
      </c>
      <c r="K121" s="92" t="s">
        <v>100</v>
      </c>
      <c r="L121" s="192"/>
      <c r="M121" s="58" t="s">
        <v>1</v>
      </c>
      <c r="N121" s="59" t="s">
        <v>42</v>
      </c>
      <c r="O121" s="59" t="s">
        <v>141</v>
      </c>
      <c r="P121" s="59" t="s">
        <v>142</v>
      </c>
      <c r="Q121" s="59" t="s">
        <v>143</v>
      </c>
      <c r="R121" s="59" t="s">
        <v>144</v>
      </c>
      <c r="S121" s="59" t="s">
        <v>145</v>
      </c>
      <c r="T121" s="60" t="s">
        <v>146</v>
      </c>
    </row>
    <row r="122" spans="2:65" s="24" customFormat="1" ht="22.9" customHeight="1">
      <c r="B122" s="19"/>
      <c r="C122" s="66" t="s">
        <v>101</v>
      </c>
      <c r="D122" s="20"/>
      <c r="E122" s="20"/>
      <c r="F122" s="20"/>
      <c r="G122" s="20"/>
      <c r="H122" s="20"/>
      <c r="I122" s="93"/>
      <c r="J122" s="94">
        <f>BK122</f>
        <v>0</v>
      </c>
      <c r="K122" s="20"/>
      <c r="L122" s="23"/>
      <c r="M122" s="61"/>
      <c r="N122" s="62"/>
      <c r="O122" s="62"/>
      <c r="P122" s="194">
        <f>P123</f>
        <v>0</v>
      </c>
      <c r="Q122" s="62"/>
      <c r="R122" s="194">
        <f>R123</f>
        <v>138.23000000000002</v>
      </c>
      <c r="S122" s="62"/>
      <c r="T122" s="195">
        <f>T123</f>
        <v>0</v>
      </c>
      <c r="AT122" s="2" t="s">
        <v>77</v>
      </c>
      <c r="AU122" s="2" t="s">
        <v>134</v>
      </c>
      <c r="BK122" s="196">
        <f>BK123</f>
        <v>0</v>
      </c>
    </row>
    <row r="123" spans="2:65" s="203" customFormat="1" ht="25.9" customHeight="1">
      <c r="B123" s="197"/>
      <c r="C123" s="95"/>
      <c r="D123" s="96" t="s">
        <v>77</v>
      </c>
      <c r="E123" s="97" t="s">
        <v>157</v>
      </c>
      <c r="F123" s="97" t="s">
        <v>158</v>
      </c>
      <c r="G123" s="95"/>
      <c r="H123" s="95"/>
      <c r="I123" s="98"/>
      <c r="J123" s="99">
        <f>BK123</f>
        <v>0</v>
      </c>
      <c r="K123" s="95"/>
      <c r="L123" s="198"/>
      <c r="M123" s="199"/>
      <c r="N123" s="200"/>
      <c r="O123" s="200"/>
      <c r="P123" s="201">
        <f>P124+P155+P160+P201+P215</f>
        <v>0</v>
      </c>
      <c r="Q123" s="200"/>
      <c r="R123" s="201">
        <f>R124+R155+R160+R201+R215</f>
        <v>138.23000000000002</v>
      </c>
      <c r="S123" s="200"/>
      <c r="T123" s="202">
        <f>T124+T155+T160+T201+T215</f>
        <v>0</v>
      </c>
      <c r="AR123" s="204" t="s">
        <v>86</v>
      </c>
      <c r="AT123" s="205" t="s">
        <v>77</v>
      </c>
      <c r="AU123" s="205" t="s">
        <v>78</v>
      </c>
      <c r="AY123" s="204" t="s">
        <v>147</v>
      </c>
      <c r="BK123" s="206">
        <f>BK124+BK155+BK160+BK201+BK215</f>
        <v>0</v>
      </c>
    </row>
    <row r="124" spans="2:65" s="203" customFormat="1" ht="22.9" customHeight="1">
      <c r="B124" s="197"/>
      <c r="C124" s="95"/>
      <c r="D124" s="96" t="s">
        <v>77</v>
      </c>
      <c r="E124" s="100" t="s">
        <v>86</v>
      </c>
      <c r="F124" s="100" t="s">
        <v>229</v>
      </c>
      <c r="G124" s="95"/>
      <c r="H124" s="95"/>
      <c r="I124" s="98"/>
      <c r="J124" s="101">
        <f>BK124</f>
        <v>0</v>
      </c>
      <c r="K124" s="95"/>
      <c r="L124" s="198"/>
      <c r="M124" s="199"/>
      <c r="N124" s="200"/>
      <c r="O124" s="200"/>
      <c r="P124" s="201">
        <f>SUM(P125:P154)</f>
        <v>0</v>
      </c>
      <c r="Q124" s="200"/>
      <c r="R124" s="201">
        <f>SUM(R125:R154)</f>
        <v>0</v>
      </c>
      <c r="S124" s="200"/>
      <c r="T124" s="202">
        <f>SUM(T125:T154)</f>
        <v>0</v>
      </c>
      <c r="AR124" s="204" t="s">
        <v>86</v>
      </c>
      <c r="AT124" s="205" t="s">
        <v>77</v>
      </c>
      <c r="AU124" s="205" t="s">
        <v>86</v>
      </c>
      <c r="AY124" s="204" t="s">
        <v>147</v>
      </c>
      <c r="BK124" s="206">
        <f>SUM(BK125:BK154)</f>
        <v>0</v>
      </c>
    </row>
    <row r="125" spans="2:65" s="24" customFormat="1" ht="24" customHeight="1">
      <c r="B125" s="19"/>
      <c r="C125" s="102" t="s">
        <v>86</v>
      </c>
      <c r="D125" s="102" t="s">
        <v>106</v>
      </c>
      <c r="E125" s="103" t="s">
        <v>181</v>
      </c>
      <c r="F125" s="104" t="s">
        <v>182</v>
      </c>
      <c r="G125" s="105" t="s">
        <v>169</v>
      </c>
      <c r="H125" s="106">
        <v>167.96</v>
      </c>
      <c r="I125" s="107"/>
      <c r="J125" s="108">
        <f>ROUND(I125*H125,2)</f>
        <v>0</v>
      </c>
      <c r="K125" s="104" t="s">
        <v>170</v>
      </c>
      <c r="L125" s="23"/>
      <c r="M125" s="207" t="s">
        <v>1</v>
      </c>
      <c r="N125" s="208" t="s">
        <v>43</v>
      </c>
      <c r="O125" s="54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211" t="s">
        <v>120</v>
      </c>
      <c r="AT125" s="211" t="s">
        <v>106</v>
      </c>
      <c r="AU125" s="211" t="s">
        <v>88</v>
      </c>
      <c r="AY125" s="2" t="s">
        <v>147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" t="s">
        <v>86</v>
      </c>
      <c r="BK125" s="212">
        <f>ROUND(I125*H125,2)</f>
        <v>0</v>
      </c>
      <c r="BL125" s="2" t="s">
        <v>120</v>
      </c>
      <c r="BM125" s="211" t="s">
        <v>230</v>
      </c>
    </row>
    <row r="126" spans="2:65" s="218" customFormat="1" ht="11.25">
      <c r="B126" s="213"/>
      <c r="C126" s="109"/>
      <c r="D126" s="110" t="s">
        <v>114</v>
      </c>
      <c r="E126" s="111" t="s">
        <v>1</v>
      </c>
      <c r="F126" s="112" t="s">
        <v>231</v>
      </c>
      <c r="G126" s="109"/>
      <c r="H126" s="113">
        <v>29</v>
      </c>
      <c r="I126" s="114"/>
      <c r="J126" s="109"/>
      <c r="K126" s="1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9" t="s">
        <v>114</v>
      </c>
      <c r="AU126" s="219" t="s">
        <v>88</v>
      </c>
      <c r="AV126" s="218" t="s">
        <v>88</v>
      </c>
      <c r="AW126" s="218" t="s">
        <v>35</v>
      </c>
      <c r="AX126" s="218" t="s">
        <v>78</v>
      </c>
      <c r="AY126" s="219" t="s">
        <v>147</v>
      </c>
    </row>
    <row r="127" spans="2:65" s="218" customFormat="1" ht="11.25">
      <c r="B127" s="213"/>
      <c r="C127" s="109"/>
      <c r="D127" s="110" t="s">
        <v>114</v>
      </c>
      <c r="E127" s="111" t="s">
        <v>1</v>
      </c>
      <c r="F127" s="112" t="s">
        <v>232</v>
      </c>
      <c r="G127" s="109"/>
      <c r="H127" s="113">
        <v>25</v>
      </c>
      <c r="I127" s="114"/>
      <c r="J127" s="109"/>
      <c r="K127" s="1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9" t="s">
        <v>114</v>
      </c>
      <c r="AU127" s="219" t="s">
        <v>88</v>
      </c>
      <c r="AV127" s="218" t="s">
        <v>88</v>
      </c>
      <c r="AW127" s="218" t="s">
        <v>35</v>
      </c>
      <c r="AX127" s="218" t="s">
        <v>78</v>
      </c>
      <c r="AY127" s="219" t="s">
        <v>147</v>
      </c>
    </row>
    <row r="128" spans="2:65" s="218" customFormat="1" ht="11.25">
      <c r="B128" s="213"/>
      <c r="C128" s="109"/>
      <c r="D128" s="110" t="s">
        <v>114</v>
      </c>
      <c r="E128" s="111" t="s">
        <v>1</v>
      </c>
      <c r="F128" s="112" t="s">
        <v>233</v>
      </c>
      <c r="G128" s="109"/>
      <c r="H128" s="113">
        <v>86.45</v>
      </c>
      <c r="I128" s="114"/>
      <c r="J128" s="109"/>
      <c r="K128" s="1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9" t="s">
        <v>114</v>
      </c>
      <c r="AU128" s="219" t="s">
        <v>88</v>
      </c>
      <c r="AV128" s="218" t="s">
        <v>88</v>
      </c>
      <c r="AW128" s="218" t="s">
        <v>35</v>
      </c>
      <c r="AX128" s="218" t="s">
        <v>78</v>
      </c>
      <c r="AY128" s="219" t="s">
        <v>147</v>
      </c>
    </row>
    <row r="129" spans="2:65" s="218" customFormat="1" ht="11.25">
      <c r="B129" s="213"/>
      <c r="C129" s="109"/>
      <c r="D129" s="110" t="s">
        <v>114</v>
      </c>
      <c r="E129" s="111" t="s">
        <v>1</v>
      </c>
      <c r="F129" s="112" t="s">
        <v>234</v>
      </c>
      <c r="G129" s="109"/>
      <c r="H129" s="113">
        <v>3.51</v>
      </c>
      <c r="I129" s="114"/>
      <c r="J129" s="109"/>
      <c r="K129" s="1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9" t="s">
        <v>114</v>
      </c>
      <c r="AU129" s="219" t="s">
        <v>88</v>
      </c>
      <c r="AV129" s="218" t="s">
        <v>88</v>
      </c>
      <c r="AW129" s="218" t="s">
        <v>35</v>
      </c>
      <c r="AX129" s="218" t="s">
        <v>78</v>
      </c>
      <c r="AY129" s="219" t="s">
        <v>147</v>
      </c>
    </row>
    <row r="130" spans="2:65" s="218" customFormat="1" ht="11.25">
      <c r="B130" s="213"/>
      <c r="C130" s="109"/>
      <c r="D130" s="110" t="s">
        <v>114</v>
      </c>
      <c r="E130" s="111" t="s">
        <v>1</v>
      </c>
      <c r="F130" s="112" t="s">
        <v>235</v>
      </c>
      <c r="G130" s="109"/>
      <c r="H130" s="113">
        <v>24</v>
      </c>
      <c r="I130" s="114"/>
      <c r="J130" s="109"/>
      <c r="K130" s="1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9" t="s">
        <v>114</v>
      </c>
      <c r="AU130" s="219" t="s">
        <v>88</v>
      </c>
      <c r="AV130" s="218" t="s">
        <v>88</v>
      </c>
      <c r="AW130" s="218" t="s">
        <v>35</v>
      </c>
      <c r="AX130" s="218" t="s">
        <v>78</v>
      </c>
      <c r="AY130" s="219" t="s">
        <v>147</v>
      </c>
    </row>
    <row r="131" spans="2:65" s="225" customFormat="1" ht="11.25">
      <c r="B131" s="220"/>
      <c r="C131" s="115"/>
      <c r="D131" s="110" t="s">
        <v>114</v>
      </c>
      <c r="E131" s="116" t="s">
        <v>1</v>
      </c>
      <c r="F131" s="117" t="s">
        <v>116</v>
      </c>
      <c r="G131" s="115"/>
      <c r="H131" s="118">
        <v>167.95999999999998</v>
      </c>
      <c r="I131" s="119"/>
      <c r="J131" s="115"/>
      <c r="K131" s="115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6" t="s">
        <v>114</v>
      </c>
      <c r="AU131" s="226" t="s">
        <v>88</v>
      </c>
      <c r="AV131" s="225" t="s">
        <v>120</v>
      </c>
      <c r="AW131" s="225" t="s">
        <v>35</v>
      </c>
      <c r="AX131" s="225" t="s">
        <v>86</v>
      </c>
      <c r="AY131" s="226" t="s">
        <v>147</v>
      </c>
    </row>
    <row r="132" spans="2:65" s="24" customFormat="1" ht="24" customHeight="1">
      <c r="B132" s="19"/>
      <c r="C132" s="102" t="s">
        <v>88</v>
      </c>
      <c r="D132" s="102" t="s">
        <v>106</v>
      </c>
      <c r="E132" s="103" t="s">
        <v>185</v>
      </c>
      <c r="F132" s="104" t="s">
        <v>186</v>
      </c>
      <c r="G132" s="105" t="s">
        <v>169</v>
      </c>
      <c r="H132" s="106">
        <v>167.96</v>
      </c>
      <c r="I132" s="107"/>
      <c r="J132" s="108">
        <f>ROUND(I132*H132,2)</f>
        <v>0</v>
      </c>
      <c r="K132" s="104" t="s">
        <v>1</v>
      </c>
      <c r="L132" s="23"/>
      <c r="M132" s="207" t="s">
        <v>1</v>
      </c>
      <c r="N132" s="208" t="s">
        <v>43</v>
      </c>
      <c r="O132" s="54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11" t="s">
        <v>120</v>
      </c>
      <c r="AT132" s="211" t="s">
        <v>106</v>
      </c>
      <c r="AU132" s="211" t="s">
        <v>88</v>
      </c>
      <c r="AY132" s="2" t="s">
        <v>147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" t="s">
        <v>86</v>
      </c>
      <c r="BK132" s="212">
        <f>ROUND(I132*H132,2)</f>
        <v>0</v>
      </c>
      <c r="BL132" s="2" t="s">
        <v>120</v>
      </c>
      <c r="BM132" s="211" t="s">
        <v>236</v>
      </c>
    </row>
    <row r="133" spans="2:65" s="218" customFormat="1" ht="11.25">
      <c r="B133" s="213"/>
      <c r="C133" s="109"/>
      <c r="D133" s="110" t="s">
        <v>114</v>
      </c>
      <c r="E133" s="111" t="s">
        <v>1</v>
      </c>
      <c r="F133" s="112" t="s">
        <v>231</v>
      </c>
      <c r="G133" s="109"/>
      <c r="H133" s="113">
        <v>29</v>
      </c>
      <c r="I133" s="114"/>
      <c r="J133" s="109"/>
      <c r="K133" s="1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9" t="s">
        <v>114</v>
      </c>
      <c r="AU133" s="219" t="s">
        <v>88</v>
      </c>
      <c r="AV133" s="218" t="s">
        <v>88</v>
      </c>
      <c r="AW133" s="218" t="s">
        <v>35</v>
      </c>
      <c r="AX133" s="218" t="s">
        <v>78</v>
      </c>
      <c r="AY133" s="219" t="s">
        <v>147</v>
      </c>
    </row>
    <row r="134" spans="2:65" s="218" customFormat="1" ht="11.25">
      <c r="B134" s="213"/>
      <c r="C134" s="109"/>
      <c r="D134" s="110" t="s">
        <v>114</v>
      </c>
      <c r="E134" s="111" t="s">
        <v>1</v>
      </c>
      <c r="F134" s="112" t="s">
        <v>232</v>
      </c>
      <c r="G134" s="109"/>
      <c r="H134" s="113">
        <v>25</v>
      </c>
      <c r="I134" s="114"/>
      <c r="J134" s="109"/>
      <c r="K134" s="1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9" t="s">
        <v>114</v>
      </c>
      <c r="AU134" s="219" t="s">
        <v>88</v>
      </c>
      <c r="AV134" s="218" t="s">
        <v>88</v>
      </c>
      <c r="AW134" s="218" t="s">
        <v>35</v>
      </c>
      <c r="AX134" s="218" t="s">
        <v>78</v>
      </c>
      <c r="AY134" s="219" t="s">
        <v>147</v>
      </c>
    </row>
    <row r="135" spans="2:65" s="218" customFormat="1" ht="11.25">
      <c r="B135" s="213"/>
      <c r="C135" s="109"/>
      <c r="D135" s="110" t="s">
        <v>114</v>
      </c>
      <c r="E135" s="111" t="s">
        <v>1</v>
      </c>
      <c r="F135" s="112" t="s">
        <v>233</v>
      </c>
      <c r="G135" s="109"/>
      <c r="H135" s="113">
        <v>86.45</v>
      </c>
      <c r="I135" s="114"/>
      <c r="J135" s="109"/>
      <c r="K135" s="1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9" t="s">
        <v>114</v>
      </c>
      <c r="AU135" s="219" t="s">
        <v>88</v>
      </c>
      <c r="AV135" s="218" t="s">
        <v>88</v>
      </c>
      <c r="AW135" s="218" t="s">
        <v>35</v>
      </c>
      <c r="AX135" s="218" t="s">
        <v>78</v>
      </c>
      <c r="AY135" s="219" t="s">
        <v>147</v>
      </c>
    </row>
    <row r="136" spans="2:65" s="218" customFormat="1" ht="11.25">
      <c r="B136" s="213"/>
      <c r="C136" s="109"/>
      <c r="D136" s="110" t="s">
        <v>114</v>
      </c>
      <c r="E136" s="111" t="s">
        <v>1</v>
      </c>
      <c r="F136" s="112" t="s">
        <v>234</v>
      </c>
      <c r="G136" s="109"/>
      <c r="H136" s="113">
        <v>3.51</v>
      </c>
      <c r="I136" s="114"/>
      <c r="J136" s="109"/>
      <c r="K136" s="1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9" t="s">
        <v>114</v>
      </c>
      <c r="AU136" s="219" t="s">
        <v>88</v>
      </c>
      <c r="AV136" s="218" t="s">
        <v>88</v>
      </c>
      <c r="AW136" s="218" t="s">
        <v>35</v>
      </c>
      <c r="AX136" s="218" t="s">
        <v>78</v>
      </c>
      <c r="AY136" s="219" t="s">
        <v>147</v>
      </c>
    </row>
    <row r="137" spans="2:65" s="218" customFormat="1" ht="11.25">
      <c r="B137" s="213"/>
      <c r="C137" s="109"/>
      <c r="D137" s="110" t="s">
        <v>114</v>
      </c>
      <c r="E137" s="111" t="s">
        <v>1</v>
      </c>
      <c r="F137" s="112" t="s">
        <v>235</v>
      </c>
      <c r="G137" s="109"/>
      <c r="H137" s="113">
        <v>24</v>
      </c>
      <c r="I137" s="114"/>
      <c r="J137" s="109"/>
      <c r="K137" s="1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9" t="s">
        <v>114</v>
      </c>
      <c r="AU137" s="219" t="s">
        <v>88</v>
      </c>
      <c r="AV137" s="218" t="s">
        <v>88</v>
      </c>
      <c r="AW137" s="218" t="s">
        <v>35</v>
      </c>
      <c r="AX137" s="218" t="s">
        <v>78</v>
      </c>
      <c r="AY137" s="219" t="s">
        <v>147</v>
      </c>
    </row>
    <row r="138" spans="2:65" s="225" customFormat="1" ht="11.25">
      <c r="B138" s="220"/>
      <c r="C138" s="115"/>
      <c r="D138" s="110" t="s">
        <v>114</v>
      </c>
      <c r="E138" s="116" t="s">
        <v>1</v>
      </c>
      <c r="F138" s="117" t="s">
        <v>116</v>
      </c>
      <c r="G138" s="115"/>
      <c r="H138" s="118">
        <v>167.95999999999998</v>
      </c>
      <c r="I138" s="119"/>
      <c r="J138" s="115"/>
      <c r="K138" s="115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6" t="s">
        <v>114</v>
      </c>
      <c r="AU138" s="226" t="s">
        <v>88</v>
      </c>
      <c r="AV138" s="225" t="s">
        <v>120</v>
      </c>
      <c r="AW138" s="225" t="s">
        <v>35</v>
      </c>
      <c r="AX138" s="225" t="s">
        <v>86</v>
      </c>
      <c r="AY138" s="226" t="s">
        <v>147</v>
      </c>
    </row>
    <row r="139" spans="2:65" s="24" customFormat="1" ht="16.5" customHeight="1">
      <c r="B139" s="19"/>
      <c r="C139" s="102" t="s">
        <v>117</v>
      </c>
      <c r="D139" s="102" t="s">
        <v>106</v>
      </c>
      <c r="E139" s="103" t="s">
        <v>237</v>
      </c>
      <c r="F139" s="104" t="s">
        <v>238</v>
      </c>
      <c r="G139" s="105" t="s">
        <v>169</v>
      </c>
      <c r="H139" s="106">
        <v>365</v>
      </c>
      <c r="I139" s="107"/>
      <c r="J139" s="108">
        <f>ROUND(I139*H139,2)</f>
        <v>0</v>
      </c>
      <c r="K139" s="104" t="s">
        <v>1</v>
      </c>
      <c r="L139" s="23"/>
      <c r="M139" s="207" t="s">
        <v>1</v>
      </c>
      <c r="N139" s="208" t="s">
        <v>43</v>
      </c>
      <c r="O139" s="54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AR139" s="211" t="s">
        <v>120</v>
      </c>
      <c r="AT139" s="211" t="s">
        <v>106</v>
      </c>
      <c r="AU139" s="211" t="s">
        <v>88</v>
      </c>
      <c r="AY139" s="2" t="s">
        <v>147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" t="s">
        <v>86</v>
      </c>
      <c r="BK139" s="212">
        <f>ROUND(I139*H139,2)</f>
        <v>0</v>
      </c>
      <c r="BL139" s="2" t="s">
        <v>120</v>
      </c>
      <c r="BM139" s="211" t="s">
        <v>239</v>
      </c>
    </row>
    <row r="140" spans="2:65" s="218" customFormat="1" ht="11.25">
      <c r="B140" s="213"/>
      <c r="C140" s="109"/>
      <c r="D140" s="110" t="s">
        <v>114</v>
      </c>
      <c r="E140" s="111" t="s">
        <v>1</v>
      </c>
      <c r="F140" s="112" t="s">
        <v>240</v>
      </c>
      <c r="G140" s="109"/>
      <c r="H140" s="113">
        <v>320</v>
      </c>
      <c r="I140" s="114"/>
      <c r="J140" s="109"/>
      <c r="K140" s="1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9" t="s">
        <v>114</v>
      </c>
      <c r="AU140" s="219" t="s">
        <v>88</v>
      </c>
      <c r="AV140" s="218" t="s">
        <v>88</v>
      </c>
      <c r="AW140" s="218" t="s">
        <v>35</v>
      </c>
      <c r="AX140" s="218" t="s">
        <v>78</v>
      </c>
      <c r="AY140" s="219" t="s">
        <v>147</v>
      </c>
    </row>
    <row r="141" spans="2:65" s="218" customFormat="1" ht="11.25">
      <c r="B141" s="213"/>
      <c r="C141" s="109"/>
      <c r="D141" s="110" t="s">
        <v>114</v>
      </c>
      <c r="E141" s="111" t="s">
        <v>1</v>
      </c>
      <c r="F141" s="112" t="s">
        <v>241</v>
      </c>
      <c r="G141" s="109"/>
      <c r="H141" s="113">
        <v>45</v>
      </c>
      <c r="I141" s="114"/>
      <c r="J141" s="109"/>
      <c r="K141" s="1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9" t="s">
        <v>114</v>
      </c>
      <c r="AU141" s="219" t="s">
        <v>88</v>
      </c>
      <c r="AV141" s="218" t="s">
        <v>88</v>
      </c>
      <c r="AW141" s="218" t="s">
        <v>35</v>
      </c>
      <c r="AX141" s="218" t="s">
        <v>78</v>
      </c>
      <c r="AY141" s="219" t="s">
        <v>147</v>
      </c>
    </row>
    <row r="142" spans="2:65" s="225" customFormat="1" ht="11.25">
      <c r="B142" s="220"/>
      <c r="C142" s="115"/>
      <c r="D142" s="110" t="s">
        <v>114</v>
      </c>
      <c r="E142" s="116" t="s">
        <v>1</v>
      </c>
      <c r="F142" s="117" t="s">
        <v>116</v>
      </c>
      <c r="G142" s="115"/>
      <c r="H142" s="118">
        <v>365</v>
      </c>
      <c r="I142" s="119"/>
      <c r="J142" s="115"/>
      <c r="K142" s="115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6" t="s">
        <v>114</v>
      </c>
      <c r="AU142" s="226" t="s">
        <v>88</v>
      </c>
      <c r="AV142" s="225" t="s">
        <v>120</v>
      </c>
      <c r="AW142" s="225" t="s">
        <v>35</v>
      </c>
      <c r="AX142" s="225" t="s">
        <v>86</v>
      </c>
      <c r="AY142" s="226" t="s">
        <v>147</v>
      </c>
    </row>
    <row r="143" spans="2:65" s="24" customFormat="1" ht="24" customHeight="1">
      <c r="B143" s="19"/>
      <c r="C143" s="102" t="s">
        <v>120</v>
      </c>
      <c r="D143" s="102" t="s">
        <v>106</v>
      </c>
      <c r="E143" s="103" t="s">
        <v>160</v>
      </c>
      <c r="F143" s="104" t="s">
        <v>161</v>
      </c>
      <c r="G143" s="105" t="s">
        <v>162</v>
      </c>
      <c r="H143" s="106">
        <v>425</v>
      </c>
      <c r="I143" s="107"/>
      <c r="J143" s="108">
        <f>ROUND(I143*H143,2)</f>
        <v>0</v>
      </c>
      <c r="K143" s="104" t="s">
        <v>1</v>
      </c>
      <c r="L143" s="23"/>
      <c r="M143" s="207" t="s">
        <v>1</v>
      </c>
      <c r="N143" s="208" t="s">
        <v>43</v>
      </c>
      <c r="O143" s="54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AR143" s="211" t="s">
        <v>120</v>
      </c>
      <c r="AT143" s="211" t="s">
        <v>106</v>
      </c>
      <c r="AU143" s="211" t="s">
        <v>88</v>
      </c>
      <c r="AY143" s="2" t="s">
        <v>147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" t="s">
        <v>86</v>
      </c>
      <c r="BK143" s="212">
        <f>ROUND(I143*H143,2)</f>
        <v>0</v>
      </c>
      <c r="BL143" s="2" t="s">
        <v>120</v>
      </c>
      <c r="BM143" s="211" t="s">
        <v>242</v>
      </c>
    </row>
    <row r="144" spans="2:65" s="218" customFormat="1" ht="11.25">
      <c r="B144" s="213"/>
      <c r="C144" s="109"/>
      <c r="D144" s="110" t="s">
        <v>114</v>
      </c>
      <c r="E144" s="111" t="s">
        <v>1</v>
      </c>
      <c r="F144" s="112" t="s">
        <v>243</v>
      </c>
      <c r="G144" s="109"/>
      <c r="H144" s="113">
        <v>425</v>
      </c>
      <c r="I144" s="114"/>
      <c r="J144" s="109"/>
      <c r="K144" s="1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9" t="s">
        <v>114</v>
      </c>
      <c r="AU144" s="219" t="s">
        <v>88</v>
      </c>
      <c r="AV144" s="218" t="s">
        <v>88</v>
      </c>
      <c r="AW144" s="218" t="s">
        <v>35</v>
      </c>
      <c r="AX144" s="218" t="s">
        <v>78</v>
      </c>
      <c r="AY144" s="219" t="s">
        <v>147</v>
      </c>
    </row>
    <row r="145" spans="2:65" s="225" customFormat="1" ht="11.25">
      <c r="B145" s="220"/>
      <c r="C145" s="115"/>
      <c r="D145" s="110" t="s">
        <v>114</v>
      </c>
      <c r="E145" s="116" t="s">
        <v>1</v>
      </c>
      <c r="F145" s="117" t="s">
        <v>116</v>
      </c>
      <c r="G145" s="115"/>
      <c r="H145" s="118">
        <v>425</v>
      </c>
      <c r="I145" s="119"/>
      <c r="J145" s="115"/>
      <c r="K145" s="115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6" t="s">
        <v>114</v>
      </c>
      <c r="AU145" s="226" t="s">
        <v>88</v>
      </c>
      <c r="AV145" s="225" t="s">
        <v>120</v>
      </c>
      <c r="AW145" s="225" t="s">
        <v>35</v>
      </c>
      <c r="AX145" s="225" t="s">
        <v>86</v>
      </c>
      <c r="AY145" s="226" t="s">
        <v>147</v>
      </c>
    </row>
    <row r="146" spans="2:65" s="24" customFormat="1" ht="24" customHeight="1">
      <c r="B146" s="19"/>
      <c r="C146" s="102" t="s">
        <v>125</v>
      </c>
      <c r="D146" s="102" t="s">
        <v>106</v>
      </c>
      <c r="E146" s="103" t="s">
        <v>244</v>
      </c>
      <c r="F146" s="104" t="s">
        <v>245</v>
      </c>
      <c r="G146" s="105" t="s">
        <v>162</v>
      </c>
      <c r="H146" s="106">
        <v>1216</v>
      </c>
      <c r="I146" s="107"/>
      <c r="J146" s="108">
        <f>ROUND(I146*H146,2)</f>
        <v>0</v>
      </c>
      <c r="K146" s="104" t="s">
        <v>1</v>
      </c>
      <c r="L146" s="23"/>
      <c r="M146" s="207" t="s">
        <v>1</v>
      </c>
      <c r="N146" s="208" t="s">
        <v>43</v>
      </c>
      <c r="O146" s="54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AR146" s="211" t="s">
        <v>120</v>
      </c>
      <c r="AT146" s="211" t="s">
        <v>106</v>
      </c>
      <c r="AU146" s="211" t="s">
        <v>88</v>
      </c>
      <c r="AY146" s="2" t="s">
        <v>147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" t="s">
        <v>86</v>
      </c>
      <c r="BK146" s="212">
        <f>ROUND(I146*H146,2)</f>
        <v>0</v>
      </c>
      <c r="BL146" s="2" t="s">
        <v>120</v>
      </c>
      <c r="BM146" s="211" t="s">
        <v>246</v>
      </c>
    </row>
    <row r="147" spans="2:65" s="218" customFormat="1" ht="11.25">
      <c r="B147" s="213"/>
      <c r="C147" s="109"/>
      <c r="D147" s="110" t="s">
        <v>114</v>
      </c>
      <c r="E147" s="111" t="s">
        <v>1</v>
      </c>
      <c r="F147" s="112" t="s">
        <v>247</v>
      </c>
      <c r="G147" s="109"/>
      <c r="H147" s="113">
        <v>1216</v>
      </c>
      <c r="I147" s="114"/>
      <c r="J147" s="109"/>
      <c r="K147" s="1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9" t="s">
        <v>114</v>
      </c>
      <c r="AU147" s="219" t="s">
        <v>88</v>
      </c>
      <c r="AV147" s="218" t="s">
        <v>88</v>
      </c>
      <c r="AW147" s="218" t="s">
        <v>35</v>
      </c>
      <c r="AX147" s="218" t="s">
        <v>78</v>
      </c>
      <c r="AY147" s="219" t="s">
        <v>147</v>
      </c>
    </row>
    <row r="148" spans="2:65" s="225" customFormat="1" ht="11.25">
      <c r="B148" s="220"/>
      <c r="C148" s="115"/>
      <c r="D148" s="110" t="s">
        <v>114</v>
      </c>
      <c r="E148" s="116" t="s">
        <v>1</v>
      </c>
      <c r="F148" s="117" t="s">
        <v>116</v>
      </c>
      <c r="G148" s="115"/>
      <c r="H148" s="118">
        <v>1216</v>
      </c>
      <c r="I148" s="119"/>
      <c r="J148" s="115"/>
      <c r="K148" s="115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6" t="s">
        <v>114</v>
      </c>
      <c r="AU148" s="226" t="s">
        <v>88</v>
      </c>
      <c r="AV148" s="225" t="s">
        <v>120</v>
      </c>
      <c r="AW148" s="225" t="s">
        <v>35</v>
      </c>
      <c r="AX148" s="225" t="s">
        <v>86</v>
      </c>
      <c r="AY148" s="226" t="s">
        <v>147</v>
      </c>
    </row>
    <row r="149" spans="2:65" s="24" customFormat="1" ht="16.5" customHeight="1">
      <c r="B149" s="19"/>
      <c r="C149" s="102" t="s">
        <v>188</v>
      </c>
      <c r="D149" s="102" t="s">
        <v>106</v>
      </c>
      <c r="E149" s="103" t="s">
        <v>248</v>
      </c>
      <c r="F149" s="104" t="s">
        <v>249</v>
      </c>
      <c r="G149" s="105" t="s">
        <v>250</v>
      </c>
      <c r="H149" s="106">
        <v>25</v>
      </c>
      <c r="I149" s="107"/>
      <c r="J149" s="108">
        <f>ROUND(I149*H149,2)</f>
        <v>0</v>
      </c>
      <c r="K149" s="104" t="s">
        <v>1</v>
      </c>
      <c r="L149" s="23"/>
      <c r="M149" s="207" t="s">
        <v>1</v>
      </c>
      <c r="N149" s="208" t="s">
        <v>43</v>
      </c>
      <c r="O149" s="54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AR149" s="211" t="s">
        <v>120</v>
      </c>
      <c r="AT149" s="211" t="s">
        <v>106</v>
      </c>
      <c r="AU149" s="211" t="s">
        <v>88</v>
      </c>
      <c r="AY149" s="2" t="s">
        <v>147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" t="s">
        <v>86</v>
      </c>
      <c r="BK149" s="212">
        <f>ROUND(I149*H149,2)</f>
        <v>0</v>
      </c>
      <c r="BL149" s="2" t="s">
        <v>120</v>
      </c>
      <c r="BM149" s="211" t="s">
        <v>251</v>
      </c>
    </row>
    <row r="150" spans="2:65" s="232" customFormat="1" ht="11.25">
      <c r="B150" s="227"/>
      <c r="C150" s="120"/>
      <c r="D150" s="110" t="s">
        <v>114</v>
      </c>
      <c r="E150" s="121" t="s">
        <v>1</v>
      </c>
      <c r="F150" s="122" t="s">
        <v>252</v>
      </c>
      <c r="G150" s="120"/>
      <c r="H150" s="121" t="s">
        <v>1</v>
      </c>
      <c r="I150" s="123"/>
      <c r="J150" s="120"/>
      <c r="K150" s="120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3" t="s">
        <v>114</v>
      </c>
      <c r="AU150" s="233" t="s">
        <v>88</v>
      </c>
      <c r="AV150" s="232" t="s">
        <v>86</v>
      </c>
      <c r="AW150" s="232" t="s">
        <v>35</v>
      </c>
      <c r="AX150" s="232" t="s">
        <v>78</v>
      </c>
      <c r="AY150" s="233" t="s">
        <v>147</v>
      </c>
    </row>
    <row r="151" spans="2:65" s="232" customFormat="1" ht="22.5">
      <c r="B151" s="227"/>
      <c r="C151" s="120"/>
      <c r="D151" s="110" t="s">
        <v>114</v>
      </c>
      <c r="E151" s="121" t="s">
        <v>1</v>
      </c>
      <c r="F151" s="122" t="s">
        <v>253</v>
      </c>
      <c r="G151" s="120"/>
      <c r="H151" s="121" t="s">
        <v>1</v>
      </c>
      <c r="I151" s="123"/>
      <c r="J151" s="120"/>
      <c r="K151" s="120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3" t="s">
        <v>114</v>
      </c>
      <c r="AU151" s="233" t="s">
        <v>88</v>
      </c>
      <c r="AV151" s="232" t="s">
        <v>86</v>
      </c>
      <c r="AW151" s="232" t="s">
        <v>35</v>
      </c>
      <c r="AX151" s="232" t="s">
        <v>78</v>
      </c>
      <c r="AY151" s="233" t="s">
        <v>147</v>
      </c>
    </row>
    <row r="152" spans="2:65" s="232" customFormat="1" ht="11.25">
      <c r="B152" s="227"/>
      <c r="C152" s="120"/>
      <c r="D152" s="110" t="s">
        <v>114</v>
      </c>
      <c r="E152" s="121" t="s">
        <v>1</v>
      </c>
      <c r="F152" s="122" t="s">
        <v>254</v>
      </c>
      <c r="G152" s="120"/>
      <c r="H152" s="121" t="s">
        <v>1</v>
      </c>
      <c r="I152" s="123"/>
      <c r="J152" s="120"/>
      <c r="K152" s="120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3" t="s">
        <v>114</v>
      </c>
      <c r="AU152" s="233" t="s">
        <v>88</v>
      </c>
      <c r="AV152" s="232" t="s">
        <v>86</v>
      </c>
      <c r="AW152" s="232" t="s">
        <v>35</v>
      </c>
      <c r="AX152" s="232" t="s">
        <v>78</v>
      </c>
      <c r="AY152" s="233" t="s">
        <v>147</v>
      </c>
    </row>
    <row r="153" spans="2:65" s="218" customFormat="1" ht="11.25">
      <c r="B153" s="213"/>
      <c r="C153" s="109"/>
      <c r="D153" s="110" t="s">
        <v>114</v>
      </c>
      <c r="E153" s="111" t="s">
        <v>1</v>
      </c>
      <c r="F153" s="112" t="s">
        <v>255</v>
      </c>
      <c r="G153" s="109"/>
      <c r="H153" s="113">
        <v>25</v>
      </c>
      <c r="I153" s="114"/>
      <c r="J153" s="109"/>
      <c r="K153" s="1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9" t="s">
        <v>114</v>
      </c>
      <c r="AU153" s="219" t="s">
        <v>88</v>
      </c>
      <c r="AV153" s="218" t="s">
        <v>88</v>
      </c>
      <c r="AW153" s="218" t="s">
        <v>35</v>
      </c>
      <c r="AX153" s="218" t="s">
        <v>78</v>
      </c>
      <c r="AY153" s="219" t="s">
        <v>147</v>
      </c>
    </row>
    <row r="154" spans="2:65" s="225" customFormat="1" ht="11.25">
      <c r="B154" s="220"/>
      <c r="C154" s="115"/>
      <c r="D154" s="110" t="s">
        <v>114</v>
      </c>
      <c r="E154" s="116" t="s">
        <v>1</v>
      </c>
      <c r="F154" s="117" t="s">
        <v>116</v>
      </c>
      <c r="G154" s="115"/>
      <c r="H154" s="118">
        <v>25</v>
      </c>
      <c r="I154" s="119"/>
      <c r="J154" s="115"/>
      <c r="K154" s="115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6" t="s">
        <v>114</v>
      </c>
      <c r="AU154" s="226" t="s">
        <v>88</v>
      </c>
      <c r="AV154" s="225" t="s">
        <v>120</v>
      </c>
      <c r="AW154" s="225" t="s">
        <v>35</v>
      </c>
      <c r="AX154" s="225" t="s">
        <v>86</v>
      </c>
      <c r="AY154" s="226" t="s">
        <v>147</v>
      </c>
    </row>
    <row r="155" spans="2:65" s="203" customFormat="1" ht="22.9" customHeight="1">
      <c r="B155" s="197"/>
      <c r="C155" s="95"/>
      <c r="D155" s="96" t="s">
        <v>77</v>
      </c>
      <c r="E155" s="100" t="s">
        <v>117</v>
      </c>
      <c r="F155" s="100" t="s">
        <v>166</v>
      </c>
      <c r="G155" s="95"/>
      <c r="H155" s="95"/>
      <c r="I155" s="98"/>
      <c r="J155" s="101">
        <f>BK155</f>
        <v>0</v>
      </c>
      <c r="K155" s="95"/>
      <c r="L155" s="198"/>
      <c r="M155" s="199"/>
      <c r="N155" s="200"/>
      <c r="O155" s="200"/>
      <c r="P155" s="201">
        <f>SUM(P156:P159)</f>
        <v>0</v>
      </c>
      <c r="Q155" s="200"/>
      <c r="R155" s="201">
        <f>SUM(R156:R159)</f>
        <v>41.515000000000001</v>
      </c>
      <c r="S155" s="200"/>
      <c r="T155" s="202">
        <f>SUM(T156:T159)</f>
        <v>0</v>
      </c>
      <c r="AR155" s="204" t="s">
        <v>86</v>
      </c>
      <c r="AT155" s="205" t="s">
        <v>77</v>
      </c>
      <c r="AU155" s="205" t="s">
        <v>86</v>
      </c>
      <c r="AY155" s="204" t="s">
        <v>147</v>
      </c>
      <c r="BK155" s="206">
        <f>SUM(BK156:BK159)</f>
        <v>0</v>
      </c>
    </row>
    <row r="156" spans="2:65" s="24" customFormat="1" ht="24" customHeight="1">
      <c r="B156" s="19"/>
      <c r="C156" s="102" t="s">
        <v>193</v>
      </c>
      <c r="D156" s="102" t="s">
        <v>106</v>
      </c>
      <c r="E156" s="103" t="s">
        <v>256</v>
      </c>
      <c r="F156" s="104" t="s">
        <v>257</v>
      </c>
      <c r="G156" s="105" t="s">
        <v>169</v>
      </c>
      <c r="H156" s="106">
        <v>19</v>
      </c>
      <c r="I156" s="107"/>
      <c r="J156" s="108">
        <f>ROUND(I156*H156,2)</f>
        <v>0</v>
      </c>
      <c r="K156" s="104" t="s">
        <v>170</v>
      </c>
      <c r="L156" s="23"/>
      <c r="M156" s="207" t="s">
        <v>1</v>
      </c>
      <c r="N156" s="208" t="s">
        <v>43</v>
      </c>
      <c r="O156" s="54"/>
      <c r="P156" s="209">
        <f>O156*H156</f>
        <v>0</v>
      </c>
      <c r="Q156" s="209">
        <v>2.1850000000000001</v>
      </c>
      <c r="R156" s="209">
        <f>Q156*H156</f>
        <v>41.515000000000001</v>
      </c>
      <c r="S156" s="209">
        <v>0</v>
      </c>
      <c r="T156" s="210">
        <f>S156*H156</f>
        <v>0</v>
      </c>
      <c r="AR156" s="211" t="s">
        <v>120</v>
      </c>
      <c r="AT156" s="211" t="s">
        <v>106</v>
      </c>
      <c r="AU156" s="211" t="s">
        <v>88</v>
      </c>
      <c r="AY156" s="2" t="s">
        <v>147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" t="s">
        <v>86</v>
      </c>
      <c r="BK156" s="212">
        <f>ROUND(I156*H156,2)</f>
        <v>0</v>
      </c>
      <c r="BL156" s="2" t="s">
        <v>120</v>
      </c>
      <c r="BM156" s="211" t="s">
        <v>258</v>
      </c>
    </row>
    <row r="157" spans="2:65" s="232" customFormat="1" ht="11.25">
      <c r="B157" s="227"/>
      <c r="C157" s="120"/>
      <c r="D157" s="110" t="s">
        <v>114</v>
      </c>
      <c r="E157" s="121" t="s">
        <v>1</v>
      </c>
      <c r="F157" s="122" t="s">
        <v>259</v>
      </c>
      <c r="G157" s="120"/>
      <c r="H157" s="121" t="s">
        <v>1</v>
      </c>
      <c r="I157" s="123"/>
      <c r="J157" s="120"/>
      <c r="K157" s="120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3" t="s">
        <v>114</v>
      </c>
      <c r="AU157" s="233" t="s">
        <v>88</v>
      </c>
      <c r="AV157" s="232" t="s">
        <v>86</v>
      </c>
      <c r="AW157" s="232" t="s">
        <v>35</v>
      </c>
      <c r="AX157" s="232" t="s">
        <v>78</v>
      </c>
      <c r="AY157" s="233" t="s">
        <v>147</v>
      </c>
    </row>
    <row r="158" spans="2:65" s="218" customFormat="1" ht="11.25">
      <c r="B158" s="213"/>
      <c r="C158" s="109"/>
      <c r="D158" s="110" t="s">
        <v>114</v>
      </c>
      <c r="E158" s="111" t="s">
        <v>1</v>
      </c>
      <c r="F158" s="112" t="s">
        <v>260</v>
      </c>
      <c r="G158" s="109"/>
      <c r="H158" s="113">
        <v>19</v>
      </c>
      <c r="I158" s="114"/>
      <c r="J158" s="109"/>
      <c r="K158" s="1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9" t="s">
        <v>114</v>
      </c>
      <c r="AU158" s="219" t="s">
        <v>88</v>
      </c>
      <c r="AV158" s="218" t="s">
        <v>88</v>
      </c>
      <c r="AW158" s="218" t="s">
        <v>35</v>
      </c>
      <c r="AX158" s="218" t="s">
        <v>78</v>
      </c>
      <c r="AY158" s="219" t="s">
        <v>147</v>
      </c>
    </row>
    <row r="159" spans="2:65" s="225" customFormat="1" ht="11.25">
      <c r="B159" s="220"/>
      <c r="C159" s="115"/>
      <c r="D159" s="110" t="s">
        <v>114</v>
      </c>
      <c r="E159" s="116" t="s">
        <v>1</v>
      </c>
      <c r="F159" s="117" t="s">
        <v>116</v>
      </c>
      <c r="G159" s="115"/>
      <c r="H159" s="118">
        <v>19</v>
      </c>
      <c r="I159" s="119"/>
      <c r="J159" s="115"/>
      <c r="K159" s="115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6" t="s">
        <v>114</v>
      </c>
      <c r="AU159" s="226" t="s">
        <v>88</v>
      </c>
      <c r="AV159" s="225" t="s">
        <v>120</v>
      </c>
      <c r="AW159" s="225" t="s">
        <v>35</v>
      </c>
      <c r="AX159" s="225" t="s">
        <v>86</v>
      </c>
      <c r="AY159" s="226" t="s">
        <v>147</v>
      </c>
    </row>
    <row r="160" spans="2:65" s="203" customFormat="1" ht="22.9" customHeight="1">
      <c r="B160" s="197"/>
      <c r="C160" s="95"/>
      <c r="D160" s="96" t="s">
        <v>77</v>
      </c>
      <c r="E160" s="100" t="s">
        <v>125</v>
      </c>
      <c r="F160" s="100" t="s">
        <v>180</v>
      </c>
      <c r="G160" s="95"/>
      <c r="H160" s="95"/>
      <c r="I160" s="98"/>
      <c r="J160" s="101">
        <f>BK160</f>
        <v>0</v>
      </c>
      <c r="K160" s="95"/>
      <c r="L160" s="198"/>
      <c r="M160" s="199"/>
      <c r="N160" s="200"/>
      <c r="O160" s="200"/>
      <c r="P160" s="201">
        <f>SUM(P161:P200)</f>
        <v>0</v>
      </c>
      <c r="Q160" s="200"/>
      <c r="R160" s="201">
        <f>SUM(R161:R200)</f>
        <v>96.715000000000003</v>
      </c>
      <c r="S160" s="200"/>
      <c r="T160" s="202">
        <f>SUM(T161:T200)</f>
        <v>0</v>
      </c>
      <c r="AR160" s="204" t="s">
        <v>86</v>
      </c>
      <c r="AT160" s="205" t="s">
        <v>77</v>
      </c>
      <c r="AU160" s="205" t="s">
        <v>86</v>
      </c>
      <c r="AY160" s="204" t="s">
        <v>147</v>
      </c>
      <c r="BK160" s="206">
        <f>SUM(BK161:BK200)</f>
        <v>0</v>
      </c>
    </row>
    <row r="161" spans="2:65" s="24" customFormat="1" ht="24" customHeight="1">
      <c r="B161" s="19"/>
      <c r="C161" s="102" t="s">
        <v>177</v>
      </c>
      <c r="D161" s="102" t="s">
        <v>106</v>
      </c>
      <c r="E161" s="103" t="s">
        <v>261</v>
      </c>
      <c r="F161" s="104" t="s">
        <v>262</v>
      </c>
      <c r="G161" s="105" t="s">
        <v>162</v>
      </c>
      <c r="H161" s="106">
        <v>247</v>
      </c>
      <c r="I161" s="107"/>
      <c r="J161" s="108">
        <f>ROUND(I161*H161,2)</f>
        <v>0</v>
      </c>
      <c r="K161" s="104" t="s">
        <v>1</v>
      </c>
      <c r="L161" s="23"/>
      <c r="M161" s="207" t="s">
        <v>1</v>
      </c>
      <c r="N161" s="208" t="s">
        <v>43</v>
      </c>
      <c r="O161" s="54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AR161" s="211" t="s">
        <v>120</v>
      </c>
      <c r="AT161" s="211" t="s">
        <v>106</v>
      </c>
      <c r="AU161" s="211" t="s">
        <v>88</v>
      </c>
      <c r="AY161" s="2" t="s">
        <v>147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" t="s">
        <v>86</v>
      </c>
      <c r="BK161" s="212">
        <f>ROUND(I161*H161,2)</f>
        <v>0</v>
      </c>
      <c r="BL161" s="2" t="s">
        <v>120</v>
      </c>
      <c r="BM161" s="211" t="s">
        <v>263</v>
      </c>
    </row>
    <row r="162" spans="2:65" s="218" customFormat="1" ht="11.25">
      <c r="B162" s="213"/>
      <c r="C162" s="109"/>
      <c r="D162" s="110" t="s">
        <v>114</v>
      </c>
      <c r="E162" s="111" t="s">
        <v>1</v>
      </c>
      <c r="F162" s="112" t="s">
        <v>264</v>
      </c>
      <c r="G162" s="109"/>
      <c r="H162" s="113">
        <v>247</v>
      </c>
      <c r="I162" s="114"/>
      <c r="J162" s="109"/>
      <c r="K162" s="1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9" t="s">
        <v>114</v>
      </c>
      <c r="AU162" s="219" t="s">
        <v>88</v>
      </c>
      <c r="AV162" s="218" t="s">
        <v>88</v>
      </c>
      <c r="AW162" s="218" t="s">
        <v>35</v>
      </c>
      <c r="AX162" s="218" t="s">
        <v>78</v>
      </c>
      <c r="AY162" s="219" t="s">
        <v>147</v>
      </c>
    </row>
    <row r="163" spans="2:65" s="225" customFormat="1" ht="11.25">
      <c r="B163" s="220"/>
      <c r="C163" s="115"/>
      <c r="D163" s="110" t="s">
        <v>114</v>
      </c>
      <c r="E163" s="116" t="s">
        <v>1</v>
      </c>
      <c r="F163" s="117" t="s">
        <v>116</v>
      </c>
      <c r="G163" s="115"/>
      <c r="H163" s="118">
        <v>247</v>
      </c>
      <c r="I163" s="119"/>
      <c r="J163" s="115"/>
      <c r="K163" s="115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6" t="s">
        <v>114</v>
      </c>
      <c r="AU163" s="226" t="s">
        <v>88</v>
      </c>
      <c r="AV163" s="225" t="s">
        <v>120</v>
      </c>
      <c r="AW163" s="225" t="s">
        <v>35</v>
      </c>
      <c r="AX163" s="225" t="s">
        <v>86</v>
      </c>
      <c r="AY163" s="226" t="s">
        <v>147</v>
      </c>
    </row>
    <row r="164" spans="2:65" s="24" customFormat="1" ht="24" customHeight="1">
      <c r="B164" s="19"/>
      <c r="C164" s="102" t="s">
        <v>179</v>
      </c>
      <c r="D164" s="102" t="s">
        <v>106</v>
      </c>
      <c r="E164" s="103" t="s">
        <v>194</v>
      </c>
      <c r="F164" s="104" t="s">
        <v>265</v>
      </c>
      <c r="G164" s="105" t="s">
        <v>162</v>
      </c>
      <c r="H164" s="106">
        <v>333.5</v>
      </c>
      <c r="I164" s="107"/>
      <c r="J164" s="108">
        <f>ROUND(I164*H164,2)</f>
        <v>0</v>
      </c>
      <c r="K164" s="104" t="s">
        <v>170</v>
      </c>
      <c r="L164" s="23"/>
      <c r="M164" s="207" t="s">
        <v>1</v>
      </c>
      <c r="N164" s="208" t="s">
        <v>43</v>
      </c>
      <c r="O164" s="54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AR164" s="211" t="s">
        <v>120</v>
      </c>
      <c r="AT164" s="211" t="s">
        <v>106</v>
      </c>
      <c r="AU164" s="211" t="s">
        <v>88</v>
      </c>
      <c r="AY164" s="2" t="s">
        <v>147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" t="s">
        <v>86</v>
      </c>
      <c r="BK164" s="212">
        <f>ROUND(I164*H164,2)</f>
        <v>0</v>
      </c>
      <c r="BL164" s="2" t="s">
        <v>120</v>
      </c>
      <c r="BM164" s="211" t="s">
        <v>266</v>
      </c>
    </row>
    <row r="165" spans="2:65" s="218" customFormat="1" ht="11.25">
      <c r="B165" s="213"/>
      <c r="C165" s="109"/>
      <c r="D165" s="110" t="s">
        <v>114</v>
      </c>
      <c r="E165" s="111" t="s">
        <v>1</v>
      </c>
      <c r="F165" s="112" t="s">
        <v>267</v>
      </c>
      <c r="G165" s="109"/>
      <c r="H165" s="113">
        <v>24</v>
      </c>
      <c r="I165" s="114"/>
      <c r="J165" s="109"/>
      <c r="K165" s="1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9" t="s">
        <v>114</v>
      </c>
      <c r="AU165" s="219" t="s">
        <v>88</v>
      </c>
      <c r="AV165" s="218" t="s">
        <v>88</v>
      </c>
      <c r="AW165" s="218" t="s">
        <v>35</v>
      </c>
      <c r="AX165" s="218" t="s">
        <v>78</v>
      </c>
      <c r="AY165" s="219" t="s">
        <v>147</v>
      </c>
    </row>
    <row r="166" spans="2:65" s="218" customFormat="1" ht="11.25">
      <c r="B166" s="213"/>
      <c r="C166" s="109"/>
      <c r="D166" s="110" t="s">
        <v>114</v>
      </c>
      <c r="E166" s="111" t="s">
        <v>1</v>
      </c>
      <c r="F166" s="112" t="s">
        <v>268</v>
      </c>
      <c r="G166" s="109"/>
      <c r="H166" s="113">
        <v>37.5</v>
      </c>
      <c r="I166" s="114"/>
      <c r="J166" s="109"/>
      <c r="K166" s="1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9" t="s">
        <v>114</v>
      </c>
      <c r="AU166" s="219" t="s">
        <v>88</v>
      </c>
      <c r="AV166" s="218" t="s">
        <v>88</v>
      </c>
      <c r="AW166" s="218" t="s">
        <v>35</v>
      </c>
      <c r="AX166" s="218" t="s">
        <v>78</v>
      </c>
      <c r="AY166" s="219" t="s">
        <v>147</v>
      </c>
    </row>
    <row r="167" spans="2:65" s="218" customFormat="1" ht="11.25">
      <c r="B167" s="213"/>
      <c r="C167" s="109"/>
      <c r="D167" s="110" t="s">
        <v>114</v>
      </c>
      <c r="E167" s="111" t="s">
        <v>1</v>
      </c>
      <c r="F167" s="112" t="s">
        <v>269</v>
      </c>
      <c r="G167" s="109"/>
      <c r="H167" s="113">
        <v>20</v>
      </c>
      <c r="I167" s="114"/>
      <c r="J167" s="109"/>
      <c r="K167" s="1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9" t="s">
        <v>114</v>
      </c>
      <c r="AU167" s="219" t="s">
        <v>88</v>
      </c>
      <c r="AV167" s="218" t="s">
        <v>88</v>
      </c>
      <c r="AW167" s="218" t="s">
        <v>35</v>
      </c>
      <c r="AX167" s="218" t="s">
        <v>78</v>
      </c>
      <c r="AY167" s="219" t="s">
        <v>147</v>
      </c>
    </row>
    <row r="168" spans="2:65" s="218" customFormat="1" ht="11.25">
      <c r="B168" s="213"/>
      <c r="C168" s="109"/>
      <c r="D168" s="110" t="s">
        <v>114</v>
      </c>
      <c r="E168" s="111" t="s">
        <v>1</v>
      </c>
      <c r="F168" s="112" t="s">
        <v>270</v>
      </c>
      <c r="G168" s="109"/>
      <c r="H168" s="113">
        <v>247</v>
      </c>
      <c r="I168" s="114"/>
      <c r="J168" s="109"/>
      <c r="K168" s="109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9" t="s">
        <v>114</v>
      </c>
      <c r="AU168" s="219" t="s">
        <v>88</v>
      </c>
      <c r="AV168" s="218" t="s">
        <v>88</v>
      </c>
      <c r="AW168" s="218" t="s">
        <v>35</v>
      </c>
      <c r="AX168" s="218" t="s">
        <v>78</v>
      </c>
      <c r="AY168" s="219" t="s">
        <v>147</v>
      </c>
    </row>
    <row r="169" spans="2:65" s="218" customFormat="1" ht="11.25">
      <c r="B169" s="213"/>
      <c r="C169" s="109"/>
      <c r="D169" s="110" t="s">
        <v>114</v>
      </c>
      <c r="E169" s="111" t="s">
        <v>1</v>
      </c>
      <c r="F169" s="112" t="s">
        <v>271</v>
      </c>
      <c r="G169" s="109"/>
      <c r="H169" s="113">
        <v>5</v>
      </c>
      <c r="I169" s="114"/>
      <c r="J169" s="109"/>
      <c r="K169" s="1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9" t="s">
        <v>114</v>
      </c>
      <c r="AU169" s="219" t="s">
        <v>88</v>
      </c>
      <c r="AV169" s="218" t="s">
        <v>88</v>
      </c>
      <c r="AW169" s="218" t="s">
        <v>35</v>
      </c>
      <c r="AX169" s="218" t="s">
        <v>78</v>
      </c>
      <c r="AY169" s="219" t="s">
        <v>147</v>
      </c>
    </row>
    <row r="170" spans="2:65" s="225" customFormat="1" ht="11.25">
      <c r="B170" s="220"/>
      <c r="C170" s="115"/>
      <c r="D170" s="110" t="s">
        <v>114</v>
      </c>
      <c r="E170" s="116" t="s">
        <v>1</v>
      </c>
      <c r="F170" s="117" t="s">
        <v>116</v>
      </c>
      <c r="G170" s="115"/>
      <c r="H170" s="118">
        <v>333.5</v>
      </c>
      <c r="I170" s="119"/>
      <c r="J170" s="115"/>
      <c r="K170" s="115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6" t="s">
        <v>114</v>
      </c>
      <c r="AU170" s="226" t="s">
        <v>88</v>
      </c>
      <c r="AV170" s="225" t="s">
        <v>120</v>
      </c>
      <c r="AW170" s="225" t="s">
        <v>35</v>
      </c>
      <c r="AX170" s="225" t="s">
        <v>86</v>
      </c>
      <c r="AY170" s="226" t="s">
        <v>147</v>
      </c>
    </row>
    <row r="171" spans="2:65" s="24" customFormat="1" ht="24" customHeight="1">
      <c r="B171" s="19"/>
      <c r="C171" s="102" t="s">
        <v>209</v>
      </c>
      <c r="D171" s="102" t="s">
        <v>106</v>
      </c>
      <c r="E171" s="103" t="s">
        <v>189</v>
      </c>
      <c r="F171" s="104" t="s">
        <v>272</v>
      </c>
      <c r="G171" s="105" t="s">
        <v>162</v>
      </c>
      <c r="H171" s="106">
        <v>333.5</v>
      </c>
      <c r="I171" s="107"/>
      <c r="J171" s="108">
        <f>ROUND(I171*H171,2)</f>
        <v>0</v>
      </c>
      <c r="K171" s="104" t="s">
        <v>170</v>
      </c>
      <c r="L171" s="23"/>
      <c r="M171" s="207" t="s">
        <v>1</v>
      </c>
      <c r="N171" s="208" t="s">
        <v>43</v>
      </c>
      <c r="O171" s="54"/>
      <c r="P171" s="209">
        <f>O171*H171</f>
        <v>0</v>
      </c>
      <c r="Q171" s="209">
        <v>0</v>
      </c>
      <c r="R171" s="209">
        <f>Q171*H171</f>
        <v>0</v>
      </c>
      <c r="S171" s="209">
        <v>0</v>
      </c>
      <c r="T171" s="210">
        <f>S171*H171</f>
        <v>0</v>
      </c>
      <c r="AR171" s="211" t="s">
        <v>120</v>
      </c>
      <c r="AT171" s="211" t="s">
        <v>106</v>
      </c>
      <c r="AU171" s="211" t="s">
        <v>88</v>
      </c>
      <c r="AY171" s="2" t="s">
        <v>147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" t="s">
        <v>86</v>
      </c>
      <c r="BK171" s="212">
        <f>ROUND(I171*H171,2)</f>
        <v>0</v>
      </c>
      <c r="BL171" s="2" t="s">
        <v>120</v>
      </c>
      <c r="BM171" s="211" t="s">
        <v>273</v>
      </c>
    </row>
    <row r="172" spans="2:65" s="218" customFormat="1" ht="11.25">
      <c r="B172" s="213"/>
      <c r="C172" s="109"/>
      <c r="D172" s="110" t="s">
        <v>114</v>
      </c>
      <c r="E172" s="111" t="s">
        <v>1</v>
      </c>
      <c r="F172" s="112" t="s">
        <v>267</v>
      </c>
      <c r="G172" s="109"/>
      <c r="H172" s="113">
        <v>24</v>
      </c>
      <c r="I172" s="114"/>
      <c r="J172" s="109"/>
      <c r="K172" s="1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9" t="s">
        <v>114</v>
      </c>
      <c r="AU172" s="219" t="s">
        <v>88</v>
      </c>
      <c r="AV172" s="218" t="s">
        <v>88</v>
      </c>
      <c r="AW172" s="218" t="s">
        <v>35</v>
      </c>
      <c r="AX172" s="218" t="s">
        <v>78</v>
      </c>
      <c r="AY172" s="219" t="s">
        <v>147</v>
      </c>
    </row>
    <row r="173" spans="2:65" s="218" customFormat="1" ht="11.25">
      <c r="B173" s="213"/>
      <c r="C173" s="109"/>
      <c r="D173" s="110" t="s">
        <v>114</v>
      </c>
      <c r="E173" s="111" t="s">
        <v>1</v>
      </c>
      <c r="F173" s="112" t="s">
        <v>268</v>
      </c>
      <c r="G173" s="109"/>
      <c r="H173" s="113">
        <v>37.5</v>
      </c>
      <c r="I173" s="114"/>
      <c r="J173" s="109"/>
      <c r="K173" s="1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9" t="s">
        <v>114</v>
      </c>
      <c r="AU173" s="219" t="s">
        <v>88</v>
      </c>
      <c r="AV173" s="218" t="s">
        <v>88</v>
      </c>
      <c r="AW173" s="218" t="s">
        <v>35</v>
      </c>
      <c r="AX173" s="218" t="s">
        <v>78</v>
      </c>
      <c r="AY173" s="219" t="s">
        <v>147</v>
      </c>
    </row>
    <row r="174" spans="2:65" s="218" customFormat="1" ht="11.25">
      <c r="B174" s="213"/>
      <c r="C174" s="109"/>
      <c r="D174" s="110" t="s">
        <v>114</v>
      </c>
      <c r="E174" s="111" t="s">
        <v>1</v>
      </c>
      <c r="F174" s="112" t="s">
        <v>269</v>
      </c>
      <c r="G174" s="109"/>
      <c r="H174" s="113">
        <v>20</v>
      </c>
      <c r="I174" s="114"/>
      <c r="J174" s="109"/>
      <c r="K174" s="1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9" t="s">
        <v>114</v>
      </c>
      <c r="AU174" s="219" t="s">
        <v>88</v>
      </c>
      <c r="AV174" s="218" t="s">
        <v>88</v>
      </c>
      <c r="AW174" s="218" t="s">
        <v>35</v>
      </c>
      <c r="AX174" s="218" t="s">
        <v>78</v>
      </c>
      <c r="AY174" s="219" t="s">
        <v>147</v>
      </c>
    </row>
    <row r="175" spans="2:65" s="218" customFormat="1" ht="11.25">
      <c r="B175" s="213"/>
      <c r="C175" s="109"/>
      <c r="D175" s="110" t="s">
        <v>114</v>
      </c>
      <c r="E175" s="111" t="s">
        <v>1</v>
      </c>
      <c r="F175" s="112" t="s">
        <v>270</v>
      </c>
      <c r="G175" s="109"/>
      <c r="H175" s="113">
        <v>247</v>
      </c>
      <c r="I175" s="114"/>
      <c r="J175" s="109"/>
      <c r="K175" s="1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9" t="s">
        <v>114</v>
      </c>
      <c r="AU175" s="219" t="s">
        <v>88</v>
      </c>
      <c r="AV175" s="218" t="s">
        <v>88</v>
      </c>
      <c r="AW175" s="218" t="s">
        <v>35</v>
      </c>
      <c r="AX175" s="218" t="s">
        <v>78</v>
      </c>
      <c r="AY175" s="219" t="s">
        <v>147</v>
      </c>
    </row>
    <row r="176" spans="2:65" s="218" customFormat="1" ht="11.25">
      <c r="B176" s="213"/>
      <c r="C176" s="109"/>
      <c r="D176" s="110" t="s">
        <v>114</v>
      </c>
      <c r="E176" s="111" t="s">
        <v>1</v>
      </c>
      <c r="F176" s="112" t="s">
        <v>271</v>
      </c>
      <c r="G176" s="109"/>
      <c r="H176" s="113">
        <v>5</v>
      </c>
      <c r="I176" s="114"/>
      <c r="J176" s="109"/>
      <c r="K176" s="1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9" t="s">
        <v>114</v>
      </c>
      <c r="AU176" s="219" t="s">
        <v>88</v>
      </c>
      <c r="AV176" s="218" t="s">
        <v>88</v>
      </c>
      <c r="AW176" s="218" t="s">
        <v>35</v>
      </c>
      <c r="AX176" s="218" t="s">
        <v>78</v>
      </c>
      <c r="AY176" s="219" t="s">
        <v>147</v>
      </c>
    </row>
    <row r="177" spans="2:65" s="225" customFormat="1" ht="11.25">
      <c r="B177" s="220"/>
      <c r="C177" s="115"/>
      <c r="D177" s="110" t="s">
        <v>114</v>
      </c>
      <c r="E177" s="116" t="s">
        <v>1</v>
      </c>
      <c r="F177" s="117" t="s">
        <v>116</v>
      </c>
      <c r="G177" s="115"/>
      <c r="H177" s="118">
        <v>333.5</v>
      </c>
      <c r="I177" s="119"/>
      <c r="J177" s="115"/>
      <c r="K177" s="115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6" t="s">
        <v>114</v>
      </c>
      <c r="AU177" s="226" t="s">
        <v>88</v>
      </c>
      <c r="AV177" s="225" t="s">
        <v>120</v>
      </c>
      <c r="AW177" s="225" t="s">
        <v>35</v>
      </c>
      <c r="AX177" s="225" t="s">
        <v>86</v>
      </c>
      <c r="AY177" s="226" t="s">
        <v>147</v>
      </c>
    </row>
    <row r="178" spans="2:65" s="24" customFormat="1" ht="24" customHeight="1">
      <c r="B178" s="19"/>
      <c r="C178" s="239" t="s">
        <v>214</v>
      </c>
      <c r="D178" s="239" t="s">
        <v>173</v>
      </c>
      <c r="E178" s="240" t="s">
        <v>274</v>
      </c>
      <c r="F178" s="241" t="s">
        <v>275</v>
      </c>
      <c r="G178" s="242" t="s">
        <v>162</v>
      </c>
      <c r="H178" s="243">
        <v>247</v>
      </c>
      <c r="I178" s="244"/>
      <c r="J178" s="245">
        <f>ROUND(I178*H178,2)</f>
        <v>0</v>
      </c>
      <c r="K178" s="241" t="s">
        <v>1</v>
      </c>
      <c r="L178" s="246"/>
      <c r="M178" s="247" t="s">
        <v>1</v>
      </c>
      <c r="N178" s="248" t="s">
        <v>43</v>
      </c>
      <c r="O178" s="54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AR178" s="211" t="s">
        <v>177</v>
      </c>
      <c r="AT178" s="211" t="s">
        <v>173</v>
      </c>
      <c r="AU178" s="211" t="s">
        <v>88</v>
      </c>
      <c r="AY178" s="2" t="s">
        <v>147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" t="s">
        <v>86</v>
      </c>
      <c r="BK178" s="212">
        <f>ROUND(I178*H178,2)</f>
        <v>0</v>
      </c>
      <c r="BL178" s="2" t="s">
        <v>120</v>
      </c>
      <c r="BM178" s="211" t="s">
        <v>276</v>
      </c>
    </row>
    <row r="179" spans="2:65" s="218" customFormat="1" ht="11.25">
      <c r="B179" s="213"/>
      <c r="C179" s="109"/>
      <c r="D179" s="110" t="s">
        <v>114</v>
      </c>
      <c r="E179" s="111" t="s">
        <v>1</v>
      </c>
      <c r="F179" s="112" t="s">
        <v>277</v>
      </c>
      <c r="G179" s="109"/>
      <c r="H179" s="113">
        <v>247</v>
      </c>
      <c r="I179" s="114"/>
      <c r="J179" s="109"/>
      <c r="K179" s="1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9" t="s">
        <v>114</v>
      </c>
      <c r="AU179" s="219" t="s">
        <v>88</v>
      </c>
      <c r="AV179" s="218" t="s">
        <v>88</v>
      </c>
      <c r="AW179" s="218" t="s">
        <v>35</v>
      </c>
      <c r="AX179" s="218" t="s">
        <v>78</v>
      </c>
      <c r="AY179" s="219" t="s">
        <v>147</v>
      </c>
    </row>
    <row r="180" spans="2:65" s="225" customFormat="1" ht="11.25">
      <c r="B180" s="220"/>
      <c r="C180" s="115"/>
      <c r="D180" s="110" t="s">
        <v>114</v>
      </c>
      <c r="E180" s="116" t="s">
        <v>1</v>
      </c>
      <c r="F180" s="117" t="s">
        <v>116</v>
      </c>
      <c r="G180" s="115"/>
      <c r="H180" s="118">
        <v>247</v>
      </c>
      <c r="I180" s="119"/>
      <c r="J180" s="115"/>
      <c r="K180" s="115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6" t="s">
        <v>114</v>
      </c>
      <c r="AU180" s="226" t="s">
        <v>88</v>
      </c>
      <c r="AV180" s="225" t="s">
        <v>120</v>
      </c>
      <c r="AW180" s="225" t="s">
        <v>35</v>
      </c>
      <c r="AX180" s="225" t="s">
        <v>86</v>
      </c>
      <c r="AY180" s="226" t="s">
        <v>147</v>
      </c>
    </row>
    <row r="181" spans="2:65" s="24" customFormat="1" ht="16.5" customHeight="1">
      <c r="B181" s="19"/>
      <c r="C181" s="239" t="s">
        <v>224</v>
      </c>
      <c r="D181" s="239" t="s">
        <v>173</v>
      </c>
      <c r="E181" s="240" t="s">
        <v>204</v>
      </c>
      <c r="F181" s="241" t="s">
        <v>205</v>
      </c>
      <c r="G181" s="242" t="s">
        <v>176</v>
      </c>
      <c r="H181" s="243">
        <v>96.715000000000003</v>
      </c>
      <c r="I181" s="244"/>
      <c r="J181" s="245">
        <f>ROUND(I181*H181,2)</f>
        <v>0</v>
      </c>
      <c r="K181" s="241" t="s">
        <v>170</v>
      </c>
      <c r="L181" s="246"/>
      <c r="M181" s="247" t="s">
        <v>1</v>
      </c>
      <c r="N181" s="248" t="s">
        <v>43</v>
      </c>
      <c r="O181" s="54"/>
      <c r="P181" s="209">
        <f>O181*H181</f>
        <v>0</v>
      </c>
      <c r="Q181" s="209">
        <v>1</v>
      </c>
      <c r="R181" s="209">
        <f>Q181*H181</f>
        <v>96.715000000000003</v>
      </c>
      <c r="S181" s="209">
        <v>0</v>
      </c>
      <c r="T181" s="210">
        <f>S181*H181</f>
        <v>0</v>
      </c>
      <c r="AR181" s="211" t="s">
        <v>177</v>
      </c>
      <c r="AT181" s="211" t="s">
        <v>173</v>
      </c>
      <c r="AU181" s="211" t="s">
        <v>88</v>
      </c>
      <c r="AY181" s="2" t="s">
        <v>147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" t="s">
        <v>86</v>
      </c>
      <c r="BK181" s="212">
        <f>ROUND(I181*H181,2)</f>
        <v>0</v>
      </c>
      <c r="BL181" s="2" t="s">
        <v>120</v>
      </c>
      <c r="BM181" s="211" t="s">
        <v>278</v>
      </c>
    </row>
    <row r="182" spans="2:65" s="232" customFormat="1" ht="11.25">
      <c r="B182" s="227"/>
      <c r="C182" s="120"/>
      <c r="D182" s="110" t="s">
        <v>114</v>
      </c>
      <c r="E182" s="121" t="s">
        <v>1</v>
      </c>
      <c r="F182" s="122" t="s">
        <v>207</v>
      </c>
      <c r="G182" s="120"/>
      <c r="H182" s="121" t="s">
        <v>1</v>
      </c>
      <c r="I182" s="123"/>
      <c r="J182" s="120"/>
      <c r="K182" s="120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3" t="s">
        <v>114</v>
      </c>
      <c r="AU182" s="233" t="s">
        <v>88</v>
      </c>
      <c r="AV182" s="232" t="s">
        <v>86</v>
      </c>
      <c r="AW182" s="232" t="s">
        <v>35</v>
      </c>
      <c r="AX182" s="232" t="s">
        <v>78</v>
      </c>
      <c r="AY182" s="233" t="s">
        <v>147</v>
      </c>
    </row>
    <row r="183" spans="2:65" s="218" customFormat="1" ht="11.25">
      <c r="B183" s="213"/>
      <c r="C183" s="109"/>
      <c r="D183" s="110" t="s">
        <v>114</v>
      </c>
      <c r="E183" s="111" t="s">
        <v>1</v>
      </c>
      <c r="F183" s="112" t="s">
        <v>279</v>
      </c>
      <c r="G183" s="109"/>
      <c r="H183" s="113">
        <v>96.715000000000003</v>
      </c>
      <c r="I183" s="114"/>
      <c r="J183" s="109"/>
      <c r="K183" s="1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9" t="s">
        <v>114</v>
      </c>
      <c r="AU183" s="219" t="s">
        <v>88</v>
      </c>
      <c r="AV183" s="218" t="s">
        <v>88</v>
      </c>
      <c r="AW183" s="218" t="s">
        <v>35</v>
      </c>
      <c r="AX183" s="218" t="s">
        <v>78</v>
      </c>
      <c r="AY183" s="219" t="s">
        <v>147</v>
      </c>
    </row>
    <row r="184" spans="2:65" s="225" customFormat="1" ht="11.25">
      <c r="B184" s="220"/>
      <c r="C184" s="115"/>
      <c r="D184" s="110" t="s">
        <v>114</v>
      </c>
      <c r="E184" s="116" t="s">
        <v>1</v>
      </c>
      <c r="F184" s="117" t="s">
        <v>116</v>
      </c>
      <c r="G184" s="115"/>
      <c r="H184" s="118">
        <v>96.715000000000003</v>
      </c>
      <c r="I184" s="119"/>
      <c r="J184" s="115"/>
      <c r="K184" s="115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6" t="s">
        <v>114</v>
      </c>
      <c r="AU184" s="226" t="s">
        <v>88</v>
      </c>
      <c r="AV184" s="225" t="s">
        <v>120</v>
      </c>
      <c r="AW184" s="225" t="s">
        <v>35</v>
      </c>
      <c r="AX184" s="225" t="s">
        <v>86</v>
      </c>
      <c r="AY184" s="226" t="s">
        <v>147</v>
      </c>
    </row>
    <row r="185" spans="2:65" s="24" customFormat="1" ht="16.5" customHeight="1">
      <c r="B185" s="19"/>
      <c r="C185" s="239" t="s">
        <v>280</v>
      </c>
      <c r="D185" s="239" t="s">
        <v>173</v>
      </c>
      <c r="E185" s="240" t="s">
        <v>210</v>
      </c>
      <c r="F185" s="241" t="s">
        <v>211</v>
      </c>
      <c r="G185" s="242" t="s">
        <v>176</v>
      </c>
      <c r="H185" s="243">
        <v>40.020000000000003</v>
      </c>
      <c r="I185" s="244"/>
      <c r="J185" s="245">
        <f>ROUND(I185*H185,2)</f>
        <v>0</v>
      </c>
      <c r="K185" s="241" t="s">
        <v>1</v>
      </c>
      <c r="L185" s="246"/>
      <c r="M185" s="247" t="s">
        <v>1</v>
      </c>
      <c r="N185" s="248" t="s">
        <v>43</v>
      </c>
      <c r="O185" s="54"/>
      <c r="P185" s="209">
        <f>O185*H185</f>
        <v>0</v>
      </c>
      <c r="Q185" s="209">
        <v>0</v>
      </c>
      <c r="R185" s="209">
        <f>Q185*H185</f>
        <v>0</v>
      </c>
      <c r="S185" s="209">
        <v>0</v>
      </c>
      <c r="T185" s="210">
        <f>S185*H185</f>
        <v>0</v>
      </c>
      <c r="AR185" s="211" t="s">
        <v>177</v>
      </c>
      <c r="AT185" s="211" t="s">
        <v>173</v>
      </c>
      <c r="AU185" s="211" t="s">
        <v>88</v>
      </c>
      <c r="AY185" s="2" t="s">
        <v>147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" t="s">
        <v>86</v>
      </c>
      <c r="BK185" s="212">
        <f>ROUND(I185*H185,2)</f>
        <v>0</v>
      </c>
      <c r="BL185" s="2" t="s">
        <v>120</v>
      </c>
      <c r="BM185" s="211" t="s">
        <v>281</v>
      </c>
    </row>
    <row r="186" spans="2:65" s="232" customFormat="1" ht="11.25">
      <c r="B186" s="227"/>
      <c r="C186" s="120"/>
      <c r="D186" s="110" t="s">
        <v>114</v>
      </c>
      <c r="E186" s="121" t="s">
        <v>1</v>
      </c>
      <c r="F186" s="122" t="s">
        <v>207</v>
      </c>
      <c r="G186" s="120"/>
      <c r="H186" s="121" t="s">
        <v>1</v>
      </c>
      <c r="I186" s="123"/>
      <c r="J186" s="120"/>
      <c r="K186" s="120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3" t="s">
        <v>114</v>
      </c>
      <c r="AU186" s="233" t="s">
        <v>88</v>
      </c>
      <c r="AV186" s="232" t="s">
        <v>86</v>
      </c>
      <c r="AW186" s="232" t="s">
        <v>35</v>
      </c>
      <c r="AX186" s="232" t="s">
        <v>78</v>
      </c>
      <c r="AY186" s="233" t="s">
        <v>147</v>
      </c>
    </row>
    <row r="187" spans="2:65" s="218" customFormat="1" ht="11.25">
      <c r="B187" s="213"/>
      <c r="C187" s="109"/>
      <c r="D187" s="110" t="s">
        <v>114</v>
      </c>
      <c r="E187" s="111" t="s">
        <v>1</v>
      </c>
      <c r="F187" s="112" t="s">
        <v>282</v>
      </c>
      <c r="G187" s="109"/>
      <c r="H187" s="113">
        <v>40.020000000000003</v>
      </c>
      <c r="I187" s="114"/>
      <c r="J187" s="109"/>
      <c r="K187" s="1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9" t="s">
        <v>114</v>
      </c>
      <c r="AU187" s="219" t="s">
        <v>88</v>
      </c>
      <c r="AV187" s="218" t="s">
        <v>88</v>
      </c>
      <c r="AW187" s="218" t="s">
        <v>35</v>
      </c>
      <c r="AX187" s="218" t="s">
        <v>78</v>
      </c>
      <c r="AY187" s="219" t="s">
        <v>147</v>
      </c>
    </row>
    <row r="188" spans="2:65" s="225" customFormat="1" ht="11.25">
      <c r="B188" s="220"/>
      <c r="C188" s="115"/>
      <c r="D188" s="110" t="s">
        <v>114</v>
      </c>
      <c r="E188" s="116" t="s">
        <v>1</v>
      </c>
      <c r="F188" s="117" t="s">
        <v>116</v>
      </c>
      <c r="G188" s="115"/>
      <c r="H188" s="118">
        <v>40.020000000000003</v>
      </c>
      <c r="I188" s="119"/>
      <c r="J188" s="115"/>
      <c r="K188" s="115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6" t="s">
        <v>114</v>
      </c>
      <c r="AU188" s="226" t="s">
        <v>88</v>
      </c>
      <c r="AV188" s="225" t="s">
        <v>120</v>
      </c>
      <c r="AW188" s="225" t="s">
        <v>35</v>
      </c>
      <c r="AX188" s="225" t="s">
        <v>86</v>
      </c>
      <c r="AY188" s="226" t="s">
        <v>147</v>
      </c>
    </row>
    <row r="189" spans="2:65" s="24" customFormat="1" ht="16.5" customHeight="1">
      <c r="B189" s="19"/>
      <c r="C189" s="102" t="s">
        <v>283</v>
      </c>
      <c r="D189" s="102" t="s">
        <v>106</v>
      </c>
      <c r="E189" s="103" t="s">
        <v>284</v>
      </c>
      <c r="F189" s="104" t="s">
        <v>285</v>
      </c>
      <c r="G189" s="105" t="s">
        <v>200</v>
      </c>
      <c r="H189" s="106">
        <v>48.2</v>
      </c>
      <c r="I189" s="107"/>
      <c r="J189" s="108">
        <f>ROUND(I189*H189,2)</f>
        <v>0</v>
      </c>
      <c r="K189" s="104" t="s">
        <v>1</v>
      </c>
      <c r="L189" s="23"/>
      <c r="M189" s="207" t="s">
        <v>1</v>
      </c>
      <c r="N189" s="208" t="s">
        <v>43</v>
      </c>
      <c r="O189" s="54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AR189" s="211" t="s">
        <v>120</v>
      </c>
      <c r="AT189" s="211" t="s">
        <v>106</v>
      </c>
      <c r="AU189" s="211" t="s">
        <v>88</v>
      </c>
      <c r="AY189" s="2" t="s">
        <v>147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" t="s">
        <v>86</v>
      </c>
      <c r="BK189" s="212">
        <f>ROUND(I189*H189,2)</f>
        <v>0</v>
      </c>
      <c r="BL189" s="2" t="s">
        <v>120</v>
      </c>
      <c r="BM189" s="211" t="s">
        <v>286</v>
      </c>
    </row>
    <row r="190" spans="2:65" s="232" customFormat="1" ht="11.25">
      <c r="B190" s="227"/>
      <c r="C190" s="120"/>
      <c r="D190" s="110" t="s">
        <v>114</v>
      </c>
      <c r="E190" s="121" t="s">
        <v>1</v>
      </c>
      <c r="F190" s="122" t="s">
        <v>287</v>
      </c>
      <c r="G190" s="120"/>
      <c r="H190" s="121" t="s">
        <v>1</v>
      </c>
      <c r="I190" s="123"/>
      <c r="J190" s="120"/>
      <c r="K190" s="120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3" t="s">
        <v>114</v>
      </c>
      <c r="AU190" s="233" t="s">
        <v>88</v>
      </c>
      <c r="AV190" s="232" t="s">
        <v>86</v>
      </c>
      <c r="AW190" s="232" t="s">
        <v>35</v>
      </c>
      <c r="AX190" s="232" t="s">
        <v>78</v>
      </c>
      <c r="AY190" s="233" t="s">
        <v>147</v>
      </c>
    </row>
    <row r="191" spans="2:65" s="232" customFormat="1" ht="11.25">
      <c r="B191" s="227"/>
      <c r="C191" s="120"/>
      <c r="D191" s="110" t="s">
        <v>114</v>
      </c>
      <c r="E191" s="121" t="s">
        <v>1</v>
      </c>
      <c r="F191" s="122" t="s">
        <v>288</v>
      </c>
      <c r="G191" s="120"/>
      <c r="H191" s="121" t="s">
        <v>1</v>
      </c>
      <c r="I191" s="123"/>
      <c r="J191" s="120"/>
      <c r="K191" s="120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3" t="s">
        <v>114</v>
      </c>
      <c r="AU191" s="233" t="s">
        <v>88</v>
      </c>
      <c r="AV191" s="232" t="s">
        <v>86</v>
      </c>
      <c r="AW191" s="232" t="s">
        <v>35</v>
      </c>
      <c r="AX191" s="232" t="s">
        <v>78</v>
      </c>
      <c r="AY191" s="233" t="s">
        <v>147</v>
      </c>
    </row>
    <row r="192" spans="2:65" s="232" customFormat="1" ht="11.25">
      <c r="B192" s="227"/>
      <c r="C192" s="120"/>
      <c r="D192" s="110" t="s">
        <v>114</v>
      </c>
      <c r="E192" s="121" t="s">
        <v>1</v>
      </c>
      <c r="F192" s="122" t="s">
        <v>289</v>
      </c>
      <c r="G192" s="120"/>
      <c r="H192" s="121" t="s">
        <v>1</v>
      </c>
      <c r="I192" s="123"/>
      <c r="J192" s="120"/>
      <c r="K192" s="120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3" t="s">
        <v>114</v>
      </c>
      <c r="AU192" s="233" t="s">
        <v>88</v>
      </c>
      <c r="AV192" s="232" t="s">
        <v>86</v>
      </c>
      <c r="AW192" s="232" t="s">
        <v>35</v>
      </c>
      <c r="AX192" s="232" t="s">
        <v>78</v>
      </c>
      <c r="AY192" s="233" t="s">
        <v>147</v>
      </c>
    </row>
    <row r="193" spans="2:65" s="232" customFormat="1" ht="11.25">
      <c r="B193" s="227"/>
      <c r="C193" s="120"/>
      <c r="D193" s="110" t="s">
        <v>114</v>
      </c>
      <c r="E193" s="121" t="s">
        <v>1</v>
      </c>
      <c r="F193" s="122" t="s">
        <v>290</v>
      </c>
      <c r="G193" s="120"/>
      <c r="H193" s="121" t="s">
        <v>1</v>
      </c>
      <c r="I193" s="123"/>
      <c r="J193" s="120"/>
      <c r="K193" s="120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3" t="s">
        <v>114</v>
      </c>
      <c r="AU193" s="233" t="s">
        <v>88</v>
      </c>
      <c r="AV193" s="232" t="s">
        <v>86</v>
      </c>
      <c r="AW193" s="232" t="s">
        <v>35</v>
      </c>
      <c r="AX193" s="232" t="s">
        <v>78</v>
      </c>
      <c r="AY193" s="233" t="s">
        <v>147</v>
      </c>
    </row>
    <row r="194" spans="2:65" s="232" customFormat="1" ht="11.25">
      <c r="B194" s="227"/>
      <c r="C194" s="120"/>
      <c r="D194" s="110" t="s">
        <v>114</v>
      </c>
      <c r="E194" s="121" t="s">
        <v>1</v>
      </c>
      <c r="F194" s="122" t="s">
        <v>291</v>
      </c>
      <c r="G194" s="120"/>
      <c r="H194" s="121" t="s">
        <v>1</v>
      </c>
      <c r="I194" s="123"/>
      <c r="J194" s="120"/>
      <c r="K194" s="120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3" t="s">
        <v>114</v>
      </c>
      <c r="AU194" s="233" t="s">
        <v>88</v>
      </c>
      <c r="AV194" s="232" t="s">
        <v>86</v>
      </c>
      <c r="AW194" s="232" t="s">
        <v>35</v>
      </c>
      <c r="AX194" s="232" t="s">
        <v>78</v>
      </c>
      <c r="AY194" s="233" t="s">
        <v>147</v>
      </c>
    </row>
    <row r="195" spans="2:65" s="232" customFormat="1" ht="11.25">
      <c r="B195" s="227"/>
      <c r="C195" s="120"/>
      <c r="D195" s="110" t="s">
        <v>114</v>
      </c>
      <c r="E195" s="121" t="s">
        <v>1</v>
      </c>
      <c r="F195" s="122" t="s">
        <v>292</v>
      </c>
      <c r="G195" s="120"/>
      <c r="H195" s="121" t="s">
        <v>1</v>
      </c>
      <c r="I195" s="123"/>
      <c r="J195" s="120"/>
      <c r="K195" s="120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3" t="s">
        <v>114</v>
      </c>
      <c r="AU195" s="233" t="s">
        <v>88</v>
      </c>
      <c r="AV195" s="232" t="s">
        <v>86</v>
      </c>
      <c r="AW195" s="232" t="s">
        <v>35</v>
      </c>
      <c r="AX195" s="232" t="s">
        <v>78</v>
      </c>
      <c r="AY195" s="233" t="s">
        <v>147</v>
      </c>
    </row>
    <row r="196" spans="2:65" s="218" customFormat="1" ht="11.25">
      <c r="B196" s="213"/>
      <c r="C196" s="109"/>
      <c r="D196" s="110" t="s">
        <v>114</v>
      </c>
      <c r="E196" s="111" t="s">
        <v>1</v>
      </c>
      <c r="F196" s="112" t="s">
        <v>293</v>
      </c>
      <c r="G196" s="109"/>
      <c r="H196" s="113">
        <v>48.2</v>
      </c>
      <c r="I196" s="114"/>
      <c r="J196" s="109"/>
      <c r="K196" s="1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9" t="s">
        <v>114</v>
      </c>
      <c r="AU196" s="219" t="s">
        <v>88</v>
      </c>
      <c r="AV196" s="218" t="s">
        <v>88</v>
      </c>
      <c r="AW196" s="218" t="s">
        <v>35</v>
      </c>
      <c r="AX196" s="218" t="s">
        <v>78</v>
      </c>
      <c r="AY196" s="219" t="s">
        <v>147</v>
      </c>
    </row>
    <row r="197" spans="2:65" s="225" customFormat="1" ht="11.25">
      <c r="B197" s="220"/>
      <c r="C197" s="115"/>
      <c r="D197" s="110" t="s">
        <v>114</v>
      </c>
      <c r="E197" s="116" t="s">
        <v>1</v>
      </c>
      <c r="F197" s="117" t="s">
        <v>116</v>
      </c>
      <c r="G197" s="115"/>
      <c r="H197" s="118">
        <v>48.2</v>
      </c>
      <c r="I197" s="119"/>
      <c r="J197" s="115"/>
      <c r="K197" s="115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6" t="s">
        <v>114</v>
      </c>
      <c r="AU197" s="226" t="s">
        <v>88</v>
      </c>
      <c r="AV197" s="225" t="s">
        <v>120</v>
      </c>
      <c r="AW197" s="225" t="s">
        <v>35</v>
      </c>
      <c r="AX197" s="225" t="s">
        <v>86</v>
      </c>
      <c r="AY197" s="226" t="s">
        <v>147</v>
      </c>
    </row>
    <row r="198" spans="2:65" s="24" customFormat="1" ht="16.5" customHeight="1">
      <c r="B198" s="19"/>
      <c r="C198" s="102" t="s">
        <v>8</v>
      </c>
      <c r="D198" s="102" t="s">
        <v>106</v>
      </c>
      <c r="E198" s="103" t="s">
        <v>294</v>
      </c>
      <c r="F198" s="104" t="s">
        <v>295</v>
      </c>
      <c r="G198" s="105" t="s">
        <v>200</v>
      </c>
      <c r="H198" s="106">
        <v>54</v>
      </c>
      <c r="I198" s="107"/>
      <c r="J198" s="108">
        <f>ROUND(I198*H198,2)</f>
        <v>0</v>
      </c>
      <c r="K198" s="104" t="s">
        <v>1</v>
      </c>
      <c r="L198" s="23"/>
      <c r="M198" s="207" t="s">
        <v>1</v>
      </c>
      <c r="N198" s="208" t="s">
        <v>43</v>
      </c>
      <c r="O198" s="54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AR198" s="211" t="s">
        <v>120</v>
      </c>
      <c r="AT198" s="211" t="s">
        <v>106</v>
      </c>
      <c r="AU198" s="211" t="s">
        <v>88</v>
      </c>
      <c r="AY198" s="2" t="s">
        <v>147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" t="s">
        <v>86</v>
      </c>
      <c r="BK198" s="212">
        <f>ROUND(I198*H198,2)</f>
        <v>0</v>
      </c>
      <c r="BL198" s="2" t="s">
        <v>120</v>
      </c>
      <c r="BM198" s="211" t="s">
        <v>296</v>
      </c>
    </row>
    <row r="199" spans="2:65" s="218" customFormat="1" ht="22.5">
      <c r="B199" s="213"/>
      <c r="C199" s="109"/>
      <c r="D199" s="110" t="s">
        <v>114</v>
      </c>
      <c r="E199" s="111" t="s">
        <v>1</v>
      </c>
      <c r="F199" s="112" t="s">
        <v>297</v>
      </c>
      <c r="G199" s="109"/>
      <c r="H199" s="113">
        <v>54</v>
      </c>
      <c r="I199" s="114"/>
      <c r="J199" s="109"/>
      <c r="K199" s="1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9" t="s">
        <v>114</v>
      </c>
      <c r="AU199" s="219" t="s">
        <v>88</v>
      </c>
      <c r="AV199" s="218" t="s">
        <v>88</v>
      </c>
      <c r="AW199" s="218" t="s">
        <v>35</v>
      </c>
      <c r="AX199" s="218" t="s">
        <v>78</v>
      </c>
      <c r="AY199" s="219" t="s">
        <v>147</v>
      </c>
    </row>
    <row r="200" spans="2:65" s="225" customFormat="1" ht="11.25">
      <c r="B200" s="220"/>
      <c r="C200" s="115"/>
      <c r="D200" s="110" t="s">
        <v>114</v>
      </c>
      <c r="E200" s="116" t="s">
        <v>1</v>
      </c>
      <c r="F200" s="117" t="s">
        <v>116</v>
      </c>
      <c r="G200" s="115"/>
      <c r="H200" s="118">
        <v>54</v>
      </c>
      <c r="I200" s="119"/>
      <c r="J200" s="115"/>
      <c r="K200" s="115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6" t="s">
        <v>114</v>
      </c>
      <c r="AU200" s="226" t="s">
        <v>88</v>
      </c>
      <c r="AV200" s="225" t="s">
        <v>120</v>
      </c>
      <c r="AW200" s="225" t="s">
        <v>35</v>
      </c>
      <c r="AX200" s="225" t="s">
        <v>86</v>
      </c>
      <c r="AY200" s="226" t="s">
        <v>147</v>
      </c>
    </row>
    <row r="201" spans="2:65" s="203" customFormat="1" ht="22.9" customHeight="1">
      <c r="B201" s="197"/>
      <c r="C201" s="95"/>
      <c r="D201" s="96" t="s">
        <v>77</v>
      </c>
      <c r="E201" s="100" t="s">
        <v>298</v>
      </c>
      <c r="F201" s="100" t="s">
        <v>299</v>
      </c>
      <c r="G201" s="95"/>
      <c r="H201" s="95"/>
      <c r="I201" s="98"/>
      <c r="J201" s="101">
        <f>BK201</f>
        <v>0</v>
      </c>
      <c r="K201" s="95"/>
      <c r="L201" s="198"/>
      <c r="M201" s="199"/>
      <c r="N201" s="200"/>
      <c r="O201" s="200"/>
      <c r="P201" s="201">
        <f>SUM(P202:P214)</f>
        <v>0</v>
      </c>
      <c r="Q201" s="200"/>
      <c r="R201" s="201">
        <f>SUM(R202:R214)</f>
        <v>0</v>
      </c>
      <c r="S201" s="200"/>
      <c r="T201" s="202">
        <f>SUM(T202:T214)</f>
        <v>0</v>
      </c>
      <c r="AR201" s="204" t="s">
        <v>86</v>
      </c>
      <c r="AT201" s="205" t="s">
        <v>77</v>
      </c>
      <c r="AU201" s="205" t="s">
        <v>86</v>
      </c>
      <c r="AY201" s="204" t="s">
        <v>147</v>
      </c>
      <c r="BK201" s="206">
        <f>SUM(BK202:BK214)</f>
        <v>0</v>
      </c>
    </row>
    <row r="202" spans="2:65" s="24" customFormat="1" ht="24" customHeight="1">
      <c r="B202" s="19"/>
      <c r="C202" s="102" t="s">
        <v>300</v>
      </c>
      <c r="D202" s="102" t="s">
        <v>106</v>
      </c>
      <c r="E202" s="103" t="s">
        <v>301</v>
      </c>
      <c r="F202" s="104" t="s">
        <v>302</v>
      </c>
      <c r="G202" s="105" t="s">
        <v>176</v>
      </c>
      <c r="H202" s="106">
        <v>28</v>
      </c>
      <c r="I202" s="107"/>
      <c r="J202" s="108">
        <f>ROUND(I202*H202,2)</f>
        <v>0</v>
      </c>
      <c r="K202" s="104" t="s">
        <v>1</v>
      </c>
      <c r="L202" s="23"/>
      <c r="M202" s="207" t="s">
        <v>1</v>
      </c>
      <c r="N202" s="208" t="s">
        <v>43</v>
      </c>
      <c r="O202" s="54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AR202" s="211" t="s">
        <v>120</v>
      </c>
      <c r="AT202" s="211" t="s">
        <v>106</v>
      </c>
      <c r="AU202" s="211" t="s">
        <v>88</v>
      </c>
      <c r="AY202" s="2" t="s">
        <v>147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" t="s">
        <v>86</v>
      </c>
      <c r="BK202" s="212">
        <f>ROUND(I202*H202,2)</f>
        <v>0</v>
      </c>
      <c r="BL202" s="2" t="s">
        <v>120</v>
      </c>
      <c r="BM202" s="211" t="s">
        <v>303</v>
      </c>
    </row>
    <row r="203" spans="2:65" s="218" customFormat="1" ht="11.25">
      <c r="B203" s="213"/>
      <c r="C203" s="109"/>
      <c r="D203" s="110" t="s">
        <v>114</v>
      </c>
      <c r="E203" s="111" t="s">
        <v>1</v>
      </c>
      <c r="F203" s="112" t="s">
        <v>304</v>
      </c>
      <c r="G203" s="109"/>
      <c r="H203" s="113">
        <v>28</v>
      </c>
      <c r="I203" s="114"/>
      <c r="J203" s="109"/>
      <c r="K203" s="1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9" t="s">
        <v>114</v>
      </c>
      <c r="AU203" s="219" t="s">
        <v>88</v>
      </c>
      <c r="AV203" s="218" t="s">
        <v>88</v>
      </c>
      <c r="AW203" s="218" t="s">
        <v>35</v>
      </c>
      <c r="AX203" s="218" t="s">
        <v>78</v>
      </c>
      <c r="AY203" s="219" t="s">
        <v>147</v>
      </c>
    </row>
    <row r="204" spans="2:65" s="225" customFormat="1" ht="11.25">
      <c r="B204" s="220"/>
      <c r="C204" s="115"/>
      <c r="D204" s="110" t="s">
        <v>114</v>
      </c>
      <c r="E204" s="116" t="s">
        <v>1</v>
      </c>
      <c r="F204" s="117" t="s">
        <v>116</v>
      </c>
      <c r="G204" s="115"/>
      <c r="H204" s="118">
        <v>28</v>
      </c>
      <c r="I204" s="119"/>
      <c r="J204" s="115"/>
      <c r="K204" s="115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6" t="s">
        <v>114</v>
      </c>
      <c r="AU204" s="226" t="s">
        <v>88</v>
      </c>
      <c r="AV204" s="225" t="s">
        <v>120</v>
      </c>
      <c r="AW204" s="225" t="s">
        <v>35</v>
      </c>
      <c r="AX204" s="225" t="s">
        <v>86</v>
      </c>
      <c r="AY204" s="226" t="s">
        <v>147</v>
      </c>
    </row>
    <row r="205" spans="2:65" s="24" customFormat="1" ht="16.5" customHeight="1">
      <c r="B205" s="19"/>
      <c r="C205" s="102" t="s">
        <v>305</v>
      </c>
      <c r="D205" s="102" t="s">
        <v>106</v>
      </c>
      <c r="E205" s="103" t="s">
        <v>306</v>
      </c>
      <c r="F205" s="104" t="s">
        <v>307</v>
      </c>
      <c r="G205" s="105" t="s">
        <v>176</v>
      </c>
      <c r="H205" s="106">
        <v>28</v>
      </c>
      <c r="I205" s="107"/>
      <c r="J205" s="108">
        <f>ROUND(I205*H205,2)</f>
        <v>0</v>
      </c>
      <c r="K205" s="104" t="s">
        <v>1</v>
      </c>
      <c r="L205" s="23"/>
      <c r="M205" s="207" t="s">
        <v>1</v>
      </c>
      <c r="N205" s="208" t="s">
        <v>43</v>
      </c>
      <c r="O205" s="54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AR205" s="211" t="s">
        <v>120</v>
      </c>
      <c r="AT205" s="211" t="s">
        <v>106</v>
      </c>
      <c r="AU205" s="211" t="s">
        <v>88</v>
      </c>
      <c r="AY205" s="2" t="s">
        <v>147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" t="s">
        <v>86</v>
      </c>
      <c r="BK205" s="212">
        <f>ROUND(I205*H205,2)</f>
        <v>0</v>
      </c>
      <c r="BL205" s="2" t="s">
        <v>120</v>
      </c>
      <c r="BM205" s="211" t="s">
        <v>308</v>
      </c>
    </row>
    <row r="206" spans="2:65" s="218" customFormat="1" ht="11.25">
      <c r="B206" s="213"/>
      <c r="C206" s="109"/>
      <c r="D206" s="110" t="s">
        <v>114</v>
      </c>
      <c r="E206" s="111" t="s">
        <v>1</v>
      </c>
      <c r="F206" s="112" t="s">
        <v>304</v>
      </c>
      <c r="G206" s="109"/>
      <c r="H206" s="113">
        <v>28</v>
      </c>
      <c r="I206" s="114"/>
      <c r="J206" s="109"/>
      <c r="K206" s="1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9" t="s">
        <v>114</v>
      </c>
      <c r="AU206" s="219" t="s">
        <v>88</v>
      </c>
      <c r="AV206" s="218" t="s">
        <v>88</v>
      </c>
      <c r="AW206" s="218" t="s">
        <v>35</v>
      </c>
      <c r="AX206" s="218" t="s">
        <v>78</v>
      </c>
      <c r="AY206" s="219" t="s">
        <v>147</v>
      </c>
    </row>
    <row r="207" spans="2:65" s="225" customFormat="1" ht="11.25">
      <c r="B207" s="220"/>
      <c r="C207" s="115"/>
      <c r="D207" s="110" t="s">
        <v>114</v>
      </c>
      <c r="E207" s="116" t="s">
        <v>1</v>
      </c>
      <c r="F207" s="117" t="s">
        <v>116</v>
      </c>
      <c r="G207" s="115"/>
      <c r="H207" s="118">
        <v>28</v>
      </c>
      <c r="I207" s="119"/>
      <c r="J207" s="115"/>
      <c r="K207" s="115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6" t="s">
        <v>114</v>
      </c>
      <c r="AU207" s="226" t="s">
        <v>88</v>
      </c>
      <c r="AV207" s="225" t="s">
        <v>120</v>
      </c>
      <c r="AW207" s="225" t="s">
        <v>35</v>
      </c>
      <c r="AX207" s="225" t="s">
        <v>86</v>
      </c>
      <c r="AY207" s="226" t="s">
        <v>147</v>
      </c>
    </row>
    <row r="208" spans="2:65" s="24" customFormat="1" ht="24" customHeight="1">
      <c r="B208" s="19"/>
      <c r="C208" s="102" t="s">
        <v>309</v>
      </c>
      <c r="D208" s="102" t="s">
        <v>106</v>
      </c>
      <c r="E208" s="103" t="s">
        <v>310</v>
      </c>
      <c r="F208" s="104" t="s">
        <v>311</v>
      </c>
      <c r="G208" s="105" t="s">
        <v>176</v>
      </c>
      <c r="H208" s="106">
        <v>28</v>
      </c>
      <c r="I208" s="107"/>
      <c r="J208" s="108">
        <f>ROUND(I208*H208,2)</f>
        <v>0</v>
      </c>
      <c r="K208" s="104" t="s">
        <v>1</v>
      </c>
      <c r="L208" s="23"/>
      <c r="M208" s="207" t="s">
        <v>1</v>
      </c>
      <c r="N208" s="208" t="s">
        <v>43</v>
      </c>
      <c r="O208" s="54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AR208" s="211" t="s">
        <v>120</v>
      </c>
      <c r="AT208" s="211" t="s">
        <v>106</v>
      </c>
      <c r="AU208" s="211" t="s">
        <v>88</v>
      </c>
      <c r="AY208" s="2" t="s">
        <v>147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2" t="s">
        <v>86</v>
      </c>
      <c r="BK208" s="212">
        <f>ROUND(I208*H208,2)</f>
        <v>0</v>
      </c>
      <c r="BL208" s="2" t="s">
        <v>120</v>
      </c>
      <c r="BM208" s="211" t="s">
        <v>312</v>
      </c>
    </row>
    <row r="209" spans="2:65" s="218" customFormat="1" ht="11.25">
      <c r="B209" s="213"/>
      <c r="C209" s="109"/>
      <c r="D209" s="110" t="s">
        <v>114</v>
      </c>
      <c r="E209" s="111" t="s">
        <v>1</v>
      </c>
      <c r="F209" s="112" t="s">
        <v>304</v>
      </c>
      <c r="G209" s="109"/>
      <c r="H209" s="113">
        <v>28</v>
      </c>
      <c r="I209" s="114"/>
      <c r="J209" s="109"/>
      <c r="K209" s="1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9" t="s">
        <v>114</v>
      </c>
      <c r="AU209" s="219" t="s">
        <v>88</v>
      </c>
      <c r="AV209" s="218" t="s">
        <v>88</v>
      </c>
      <c r="AW209" s="218" t="s">
        <v>35</v>
      </c>
      <c r="AX209" s="218" t="s">
        <v>78</v>
      </c>
      <c r="AY209" s="219" t="s">
        <v>147</v>
      </c>
    </row>
    <row r="210" spans="2:65" s="225" customFormat="1" ht="11.25">
      <c r="B210" s="220"/>
      <c r="C210" s="115"/>
      <c r="D210" s="110" t="s">
        <v>114</v>
      </c>
      <c r="E210" s="116" t="s">
        <v>1</v>
      </c>
      <c r="F210" s="117" t="s">
        <v>116</v>
      </c>
      <c r="G210" s="115"/>
      <c r="H210" s="118">
        <v>28</v>
      </c>
      <c r="I210" s="119"/>
      <c r="J210" s="115"/>
      <c r="K210" s="115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6" t="s">
        <v>114</v>
      </c>
      <c r="AU210" s="226" t="s">
        <v>88</v>
      </c>
      <c r="AV210" s="225" t="s">
        <v>120</v>
      </c>
      <c r="AW210" s="225" t="s">
        <v>35</v>
      </c>
      <c r="AX210" s="225" t="s">
        <v>86</v>
      </c>
      <c r="AY210" s="226" t="s">
        <v>147</v>
      </c>
    </row>
    <row r="211" spans="2:65" s="24" customFormat="1" ht="24" customHeight="1">
      <c r="B211" s="19"/>
      <c r="C211" s="102" t="s">
        <v>313</v>
      </c>
      <c r="D211" s="102" t="s">
        <v>106</v>
      </c>
      <c r="E211" s="103" t="s">
        <v>314</v>
      </c>
      <c r="F211" s="104" t="s">
        <v>315</v>
      </c>
      <c r="G211" s="105" t="s">
        <v>176</v>
      </c>
      <c r="H211" s="106">
        <v>28.8</v>
      </c>
      <c r="I211" s="107"/>
      <c r="J211" s="108">
        <f>ROUND(I211*H211,2)</f>
        <v>0</v>
      </c>
      <c r="K211" s="104" t="s">
        <v>1</v>
      </c>
      <c r="L211" s="23"/>
      <c r="M211" s="207" t="s">
        <v>1</v>
      </c>
      <c r="N211" s="208" t="s">
        <v>43</v>
      </c>
      <c r="O211" s="54"/>
      <c r="P211" s="209">
        <f>O211*H211</f>
        <v>0</v>
      </c>
      <c r="Q211" s="209">
        <v>0</v>
      </c>
      <c r="R211" s="209">
        <f>Q211*H211</f>
        <v>0</v>
      </c>
      <c r="S211" s="209">
        <v>0</v>
      </c>
      <c r="T211" s="210">
        <f>S211*H211</f>
        <v>0</v>
      </c>
      <c r="AR211" s="211" t="s">
        <v>120</v>
      </c>
      <c r="AT211" s="211" t="s">
        <v>106</v>
      </c>
      <c r="AU211" s="211" t="s">
        <v>88</v>
      </c>
      <c r="AY211" s="2" t="s">
        <v>147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" t="s">
        <v>86</v>
      </c>
      <c r="BK211" s="212">
        <f>ROUND(I211*H211,2)</f>
        <v>0</v>
      </c>
      <c r="BL211" s="2" t="s">
        <v>120</v>
      </c>
      <c r="BM211" s="211" t="s">
        <v>316</v>
      </c>
    </row>
    <row r="212" spans="2:65" s="232" customFormat="1" ht="11.25">
      <c r="B212" s="227"/>
      <c r="C212" s="120"/>
      <c r="D212" s="110" t="s">
        <v>114</v>
      </c>
      <c r="E212" s="121" t="s">
        <v>1</v>
      </c>
      <c r="F212" s="122" t="s">
        <v>317</v>
      </c>
      <c r="G212" s="120"/>
      <c r="H212" s="121" t="s">
        <v>1</v>
      </c>
      <c r="I212" s="123"/>
      <c r="J212" s="120"/>
      <c r="K212" s="120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3" t="s">
        <v>114</v>
      </c>
      <c r="AU212" s="233" t="s">
        <v>88</v>
      </c>
      <c r="AV212" s="232" t="s">
        <v>86</v>
      </c>
      <c r="AW212" s="232" t="s">
        <v>35</v>
      </c>
      <c r="AX212" s="232" t="s">
        <v>78</v>
      </c>
      <c r="AY212" s="233" t="s">
        <v>147</v>
      </c>
    </row>
    <row r="213" spans="2:65" s="218" customFormat="1" ht="11.25">
      <c r="B213" s="213"/>
      <c r="C213" s="109"/>
      <c r="D213" s="110" t="s">
        <v>114</v>
      </c>
      <c r="E213" s="111" t="s">
        <v>1</v>
      </c>
      <c r="F213" s="112" t="s">
        <v>318</v>
      </c>
      <c r="G213" s="109"/>
      <c r="H213" s="113">
        <v>28.8</v>
      </c>
      <c r="I213" s="114"/>
      <c r="J213" s="109"/>
      <c r="K213" s="1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9" t="s">
        <v>114</v>
      </c>
      <c r="AU213" s="219" t="s">
        <v>88</v>
      </c>
      <c r="AV213" s="218" t="s">
        <v>88</v>
      </c>
      <c r="AW213" s="218" t="s">
        <v>35</v>
      </c>
      <c r="AX213" s="218" t="s">
        <v>78</v>
      </c>
      <c r="AY213" s="219" t="s">
        <v>147</v>
      </c>
    </row>
    <row r="214" spans="2:65" s="225" customFormat="1" ht="11.25">
      <c r="B214" s="220"/>
      <c r="C214" s="115"/>
      <c r="D214" s="110" t="s">
        <v>114</v>
      </c>
      <c r="E214" s="116" t="s">
        <v>1</v>
      </c>
      <c r="F214" s="117" t="s">
        <v>116</v>
      </c>
      <c r="G214" s="115"/>
      <c r="H214" s="118">
        <v>28.8</v>
      </c>
      <c r="I214" s="119"/>
      <c r="J214" s="115"/>
      <c r="K214" s="115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6" t="s">
        <v>114</v>
      </c>
      <c r="AU214" s="226" t="s">
        <v>88</v>
      </c>
      <c r="AV214" s="225" t="s">
        <v>120</v>
      </c>
      <c r="AW214" s="225" t="s">
        <v>35</v>
      </c>
      <c r="AX214" s="225" t="s">
        <v>86</v>
      </c>
      <c r="AY214" s="226" t="s">
        <v>147</v>
      </c>
    </row>
    <row r="215" spans="2:65" s="203" customFormat="1" ht="22.9" customHeight="1">
      <c r="B215" s="197"/>
      <c r="C215" s="95"/>
      <c r="D215" s="96" t="s">
        <v>77</v>
      </c>
      <c r="E215" s="100" t="s">
        <v>319</v>
      </c>
      <c r="F215" s="100" t="s">
        <v>320</v>
      </c>
      <c r="G215" s="95"/>
      <c r="H215" s="95"/>
      <c r="I215" s="98"/>
      <c r="J215" s="101">
        <f>BK215</f>
        <v>0</v>
      </c>
      <c r="K215" s="95"/>
      <c r="L215" s="198"/>
      <c r="M215" s="199"/>
      <c r="N215" s="200"/>
      <c r="O215" s="200"/>
      <c r="P215" s="201">
        <f>P216</f>
        <v>0</v>
      </c>
      <c r="Q215" s="200"/>
      <c r="R215" s="201">
        <f>R216</f>
        <v>0</v>
      </c>
      <c r="S215" s="200"/>
      <c r="T215" s="202">
        <f>T216</f>
        <v>0</v>
      </c>
      <c r="AR215" s="204" t="s">
        <v>86</v>
      </c>
      <c r="AT215" s="205" t="s">
        <v>77</v>
      </c>
      <c r="AU215" s="205" t="s">
        <v>86</v>
      </c>
      <c r="AY215" s="204" t="s">
        <v>147</v>
      </c>
      <c r="BK215" s="206">
        <f>BK216</f>
        <v>0</v>
      </c>
    </row>
    <row r="216" spans="2:65" s="24" customFormat="1" ht="24" customHeight="1">
      <c r="B216" s="19"/>
      <c r="C216" s="102" t="s">
        <v>321</v>
      </c>
      <c r="D216" s="102" t="s">
        <v>106</v>
      </c>
      <c r="E216" s="103" t="s">
        <v>322</v>
      </c>
      <c r="F216" s="104" t="s">
        <v>323</v>
      </c>
      <c r="G216" s="105" t="s">
        <v>176</v>
      </c>
      <c r="H216" s="106">
        <v>224.999</v>
      </c>
      <c r="I216" s="107"/>
      <c r="J216" s="108">
        <f>ROUND(I216*H216,2)</f>
        <v>0</v>
      </c>
      <c r="K216" s="104" t="s">
        <v>170</v>
      </c>
      <c r="L216" s="23"/>
      <c r="M216" s="234" t="s">
        <v>1</v>
      </c>
      <c r="N216" s="235" t="s">
        <v>43</v>
      </c>
      <c r="O216" s="236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AR216" s="211" t="s">
        <v>120</v>
      </c>
      <c r="AT216" s="211" t="s">
        <v>106</v>
      </c>
      <c r="AU216" s="211" t="s">
        <v>88</v>
      </c>
      <c r="AY216" s="2" t="s">
        <v>147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2" t="s">
        <v>86</v>
      </c>
      <c r="BK216" s="212">
        <f>ROUND(I216*H216,2)</f>
        <v>0</v>
      </c>
      <c r="BL216" s="2" t="s">
        <v>120</v>
      </c>
      <c r="BM216" s="211" t="s">
        <v>324</v>
      </c>
    </row>
    <row r="217" spans="2:65" s="24" customFormat="1" ht="6.95" customHeight="1">
      <c r="B217" s="36"/>
      <c r="C217" s="37"/>
      <c r="D217" s="37"/>
      <c r="E217" s="37"/>
      <c r="F217" s="37"/>
      <c r="G217" s="37"/>
      <c r="H217" s="37"/>
      <c r="I217" s="124"/>
      <c r="J217" s="37"/>
      <c r="K217" s="37"/>
      <c r="L217" s="23"/>
    </row>
  </sheetData>
  <mergeCells count="9">
    <mergeCell ref="E87:H87"/>
    <mergeCell ref="E112:H112"/>
    <mergeCell ref="E114:H114"/>
    <mergeCell ref="L2:V2"/>
    <mergeCell ref="E7:H7"/>
    <mergeCell ref="E9:H9"/>
    <mergeCell ref="E15:H15"/>
    <mergeCell ref="E27:H27"/>
    <mergeCell ref="E85:H8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 stavby</vt:lpstr>
      <vt:lpstr>00 - Ostatní a vedlejší n...</vt:lpstr>
      <vt:lpstr>02 - Terénní úpravy a pěš...</vt:lpstr>
      <vt:lpstr>02 N - Terénní úpravy a p...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Mati</dc:creator>
  <cp:lastModifiedBy>Martin Mati</cp:lastModifiedBy>
  <dcterms:created xsi:type="dcterms:W3CDTF">2019-08-30T11:47:49Z</dcterms:created>
  <dcterms:modified xsi:type="dcterms:W3CDTF">2019-09-03T07:09:52Z</dcterms:modified>
</cp:coreProperties>
</file>