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20700" windowHeight="99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'Položky'!$A$1:$I$37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<sst xmlns="http://schemas.openxmlformats.org/spreadsheetml/2006/main" count="207" uniqueCount="152">
  <si>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</si>
  <si>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</si>
  <si>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</si>
  <si>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</si>
  <si>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</si>
  <si>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</si>
  <si>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</si>
  <si>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</si>
  <si>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</si>
  <si>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</si>
  <si>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</si>
  <si>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</si>
  <si>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</si>
  <si>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</si>
  <si>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</si>
  <si>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</si>
  <si>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</si>
  <si>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</si>
  <si>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</si>
  <si>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</si>
  <si>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</si>
  <si>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</si>
  <si>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</si>
  <si>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</si>
  <si>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</si>
  <si>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</si>
  <si>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</si>
  <si>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</si>
  <si>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</si>
  <si>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</si>
  <si>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</si>
  <si>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</si>
  <si>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</si>
  <si>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</si>
  <si>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</si>
  <si>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</si>
  <si>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</si>
  <si>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</si>
  <si>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</si>
  <si>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</si>
  <si>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</si>
  <si>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</si>
  <si>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</si>
  <si>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</si>
  <si>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</si>
  <si>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</si>
  <si>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</si>
  <si>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</si>
  <si>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</si>
  <si>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</si>
  <si>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</si>
  <si>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</si>
  <si>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</si>
  <si>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</si>
  <si>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</si>
  <si>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</si>
  <si>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</si>
  <si>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</si>
  <si>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</si>
  <si>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</si>
  <si>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</si>
  <si>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</si>
  <si>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</si>
  <si>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</si>
  <si>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</si>
  <si>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</si>
  <si>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</si>
  <si>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</si>
  <si>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</si>
  <si>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</si>
  <si>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</si>
  <si>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</si>
  <si>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</si>
  <si>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</si>
  <si>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 xml:space="preserve">DPH </t>
  </si>
  <si>
    <t xml:space="preserve">cena s DPH </t>
  </si>
  <si>
    <t>Díl:</t>
  </si>
  <si>
    <t>1</t>
  </si>
  <si>
    <t>Zemní práce</t>
  </si>
  <si>
    <t>Celkem za</t>
  </si>
  <si>
    <t>01</t>
  </si>
  <si>
    <t>Rozšíření výuk. areálu Bělský les - Parkové cesty</t>
  </si>
  <si>
    <t>12ZAK0877</t>
  </si>
  <si>
    <t>03</t>
  </si>
  <si>
    <t>Nika - lavice A, B</t>
  </si>
  <si>
    <t>121101101R03</t>
  </si>
  <si>
    <t>Sejmutí ornice s přemístěním do 50 m 03</t>
  </si>
  <si>
    <t>m3</t>
  </si>
  <si>
    <t>132201101R03</t>
  </si>
  <si>
    <t>Hloubení rýh šířky do 60 cm v hor.3 do 100 m3 03</t>
  </si>
  <si>
    <t>132201109R03</t>
  </si>
  <si>
    <t>Příplatek za lepivost - hloubení rýh 60 cm v hor.3 03</t>
  </si>
  <si>
    <t>162701105R03</t>
  </si>
  <si>
    <t>Vodorovné přemístění výkopku z hor.1-4 do 10000 m 03</t>
  </si>
  <si>
    <t>167101102R03</t>
  </si>
  <si>
    <t>Nakládání výkopku z hor.1-4 v množství nad 100 m3 03</t>
  </si>
  <si>
    <t>171201201R03</t>
  </si>
  <si>
    <t>Uložení sypaniny na skládku vč. poplatku za skládkovné 03</t>
  </si>
  <si>
    <t>181101102R03</t>
  </si>
  <si>
    <t>Úprava pláně v zářezech v hor. 1-4, se zhutněním 03</t>
  </si>
  <si>
    <t>m2</t>
  </si>
  <si>
    <t>181301101R03</t>
  </si>
  <si>
    <t>Rozprostření ornice, rovina, tl. do 10 cm do 500m2 03</t>
  </si>
  <si>
    <t>5</t>
  </si>
  <si>
    <t>Komunikace</t>
  </si>
  <si>
    <t>564861111R03</t>
  </si>
  <si>
    <t>Podklad ze štěrkodrti po zhutnění tloušťky 20 cm kamenná dlažba 03</t>
  </si>
  <si>
    <t>CP 03</t>
  </si>
  <si>
    <t>Založení vegetační vrstvy, mocnost 300 mm vč.rovnoměrného promíchání komponentů a osiva 03</t>
  </si>
  <si>
    <t>10311104.A3</t>
  </si>
  <si>
    <t>Rašelina substrátová třídy III  VL zpevněný pochozí trávník 03</t>
  </si>
  <si>
    <t>1036413</t>
  </si>
  <si>
    <t>Písčitohlinitá zemina zpevněný pochozí trávník 03</t>
  </si>
  <si>
    <t>2455154823</t>
  </si>
  <si>
    <t>Písek křemičitý  zrnitost 1,0-2,0 mm zpevněný pochozí trávník 03</t>
  </si>
  <si>
    <t>kg</t>
  </si>
  <si>
    <t>5834180353</t>
  </si>
  <si>
    <t>T</t>
  </si>
  <si>
    <t>CP005723</t>
  </si>
  <si>
    <t>Dodávka osiva-směs dle technické zprávy a konzulat v rámci autorského dozoru 03</t>
  </si>
  <si>
    <t>91</t>
  </si>
  <si>
    <t>Doplňující práce na komunikaci</t>
  </si>
  <si>
    <t>184202111R03</t>
  </si>
  <si>
    <t>Ukotvení dřeviny kůly  do 30 cm, á 1,5 m dřevěná obruba 03</t>
  </si>
  <si>
    <t>kus</t>
  </si>
  <si>
    <t>762083122U03</t>
  </si>
  <si>
    <t>Impregnace dřevo hmyz+houba+plís 03</t>
  </si>
  <si>
    <t>762CP003</t>
  </si>
  <si>
    <t>Spojovací prostředky dřevěná obruba 03</t>
  </si>
  <si>
    <t>916231112U03</t>
  </si>
  <si>
    <t>Osaz chod. žul. krajník -opěra bet včetně žulového krajníku 03</t>
  </si>
  <si>
    <t>m</t>
  </si>
  <si>
    <t>CP1843</t>
  </si>
  <si>
    <t>Montáž dřevěného obrubníku dřevěná obruba 03</t>
  </si>
  <si>
    <t>052172303</t>
  </si>
  <si>
    <t>Tyč jehličnatá jakost 4 tř.3 30-45 cm odkorněná 3</t>
  </si>
  <si>
    <t>605125703</t>
  </si>
  <si>
    <t>Prkno SM/JD omít.II.jak.tl.3,2 dl.400-600 š.25-30 3</t>
  </si>
  <si>
    <t>99</t>
  </si>
  <si>
    <t>Staveništní přesun hmot</t>
  </si>
  <si>
    <t>998222011R03</t>
  </si>
  <si>
    <t xml:space="preserve">Přesun hmot, pozemní komunikace, kryt z kameniva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</si>
  <si>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</si>
  <si>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</si>
  <si>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</si>
  <si>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</si>
  <si>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</si>
  <si>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</si>
  <si>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</si>
  <si>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</si>
  <si>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</si>
  <si>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Kamenivo drcené frakce  16/32 C zpevněný pochozí trávník 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</si>
</sst>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Continuous"/>
    </xf>
    <xf numFmtId="0" fontId="6" fillId="32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2" borderId="16" xfId="0" applyNumberFormat="1" applyFont="1" applyFill="1" applyBorder="1" applyAlignment="1">
      <alignment/>
    </xf>
    <xf numFmtId="49" fontId="3" fillId="32" borderId="17" xfId="0" applyNumberFormat="1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2" borderId="21" xfId="0" applyNumberFormat="1" applyFont="1" applyFill="1" applyBorder="1" applyAlignment="1">
      <alignment/>
    </xf>
    <xf numFmtId="49" fontId="3" fillId="32" borderId="22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2" borderId="29" xfId="0" applyFont="1" applyFill="1" applyBorder="1" applyAlignment="1">
      <alignment horizontal="left"/>
    </xf>
    <xf numFmtId="0" fontId="3" fillId="32" borderId="30" xfId="0" applyFont="1" applyFill="1" applyBorder="1" applyAlignment="1">
      <alignment horizontal="left"/>
    </xf>
    <xf numFmtId="0" fontId="3" fillId="32" borderId="31" xfId="0" applyFont="1" applyFill="1" applyBorder="1" applyAlignment="1">
      <alignment horizontal="centerContinuous"/>
    </xf>
    <xf numFmtId="0" fontId="4" fillId="32" borderId="30" xfId="0" applyFont="1" applyFill="1" applyBorder="1" applyAlignment="1">
      <alignment horizontal="centerContinuous"/>
    </xf>
    <xf numFmtId="0" fontId="3" fillId="32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2" borderId="37" xfId="0" applyFont="1" applyFill="1" applyBorder="1" applyAlignment="1">
      <alignment/>
    </xf>
    <xf numFmtId="0" fontId="7" fillId="32" borderId="38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2" borderId="29" xfId="0" applyNumberFormat="1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2" borderId="2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3" fontId="4" fillId="32" borderId="31" xfId="0" applyNumberFormat="1" applyFont="1" applyFill="1" applyBorder="1" applyAlignment="1">
      <alignment/>
    </xf>
    <xf numFmtId="3" fontId="4" fillId="32" borderId="53" xfId="0" applyNumberFormat="1" applyFont="1" applyFill="1" applyBorder="1" applyAlignment="1">
      <alignment/>
    </xf>
    <xf numFmtId="3" fontId="4" fillId="32" borderId="54" xfId="0" applyNumberFormat="1" applyFont="1" applyFill="1" applyBorder="1" applyAlignment="1">
      <alignment/>
    </xf>
    <xf numFmtId="3" fontId="4" fillId="32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2" borderId="41" xfId="0" applyFont="1" applyFill="1" applyBorder="1" applyAlignment="1">
      <alignment/>
    </xf>
    <xf numFmtId="0" fontId="4" fillId="32" borderId="56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/>
    </xf>
    <xf numFmtId="4" fontId="6" fillId="32" borderId="13" xfId="0" applyNumberFormat="1" applyFont="1" applyFill="1" applyBorder="1" applyAlignment="1">
      <alignment horizontal="right"/>
    </xf>
    <xf numFmtId="4" fontId="6" fillId="32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2" borderId="3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4" fontId="3" fillId="32" borderId="57" xfId="0" applyNumberFormat="1" applyFont="1" applyFill="1" applyBorder="1" applyAlignment="1">
      <alignment/>
    </xf>
    <xf numFmtId="4" fontId="3" fillId="32" borderId="37" xfId="0" applyNumberFormat="1" applyFont="1" applyFill="1" applyBorder="1" applyAlignment="1">
      <alignment/>
    </xf>
    <xf numFmtId="4" fontId="3" fillId="32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2" borderId="19" xfId="46" applyNumberFormat="1" applyFont="1" applyFill="1" applyBorder="1">
      <alignment/>
      <protection/>
    </xf>
    <xf numFmtId="0" fontId="5" fillId="32" borderId="17" xfId="46" applyFont="1" applyFill="1" applyBorder="1" applyAlignment="1">
      <alignment horizontal="center"/>
      <protection/>
    </xf>
    <xf numFmtId="0" fontId="5" fillId="32" borderId="17" xfId="46" applyNumberFormat="1" applyFont="1" applyFill="1" applyBorder="1" applyAlignment="1">
      <alignment horizontal="center"/>
      <protection/>
    </xf>
    <xf numFmtId="0" fontId="5" fillId="32" borderId="19" xfId="46" applyFont="1" applyFill="1" applyBorder="1" applyAlignment="1">
      <alignment horizontal="center"/>
      <protection/>
    </xf>
    <xf numFmtId="0" fontId="8" fillId="32" borderId="19" xfId="46" applyFont="1" applyFill="1" applyBorder="1" applyAlignment="1">
      <alignment horizontal="center" shrinkToFit="1"/>
      <protection/>
    </xf>
    <xf numFmtId="0" fontId="8" fillId="32" borderId="19" xfId="46" applyFont="1" applyFill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49" fontId="4" fillId="0" borderId="19" xfId="46" applyNumberFormat="1" applyFont="1" applyBorder="1" applyAlignment="1">
      <alignment horizontal="left"/>
      <protection/>
    </xf>
    <xf numFmtId="0" fontId="4" fillId="0" borderId="58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8" xfId="46" applyNumberFormat="1" applyFont="1" applyBorder="1">
      <alignment/>
      <protection/>
    </xf>
    <xf numFmtId="0" fontId="8" fillId="0" borderId="18" xfId="46" applyNumberFormat="1" applyFont="1" applyBorder="1">
      <alignment/>
      <protection/>
    </xf>
    <xf numFmtId="4" fontId="8" fillId="0" borderId="17" xfId="46" applyNumberFormat="1" applyFont="1" applyBorder="1">
      <alignment/>
      <protection/>
    </xf>
    <xf numFmtId="0" fontId="3" fillId="0" borderId="0" xfId="46" applyNumberFormat="1" applyFont="1">
      <alignment/>
      <protection/>
    </xf>
    <xf numFmtId="0" fontId="12" fillId="0" borderId="0" xfId="46" applyFont="1">
      <alignment/>
      <protection/>
    </xf>
    <xf numFmtId="0" fontId="8" fillId="0" borderId="59" xfId="46" applyFont="1" applyBorder="1" applyAlignment="1">
      <alignment horizontal="center" vertical="top"/>
      <protection/>
    </xf>
    <xf numFmtId="49" fontId="8" fillId="0" borderId="59" xfId="46" applyNumberFormat="1" applyFont="1" applyBorder="1" applyAlignment="1">
      <alignment horizontal="left" vertical="top"/>
      <protection/>
    </xf>
    <xf numFmtId="0" fontId="8" fillId="0" borderId="59" xfId="46" applyFont="1" applyBorder="1" applyAlignment="1">
      <alignment vertical="top" wrapText="1"/>
      <protection/>
    </xf>
    <xf numFmtId="49" fontId="8" fillId="0" borderId="59" xfId="46" applyNumberFormat="1" applyFont="1" applyBorder="1" applyAlignment="1">
      <alignment horizontal="center" shrinkToFit="1"/>
      <protection/>
    </xf>
    <xf numFmtId="4" fontId="8" fillId="0" borderId="59" xfId="46" applyNumberFormat="1" applyFont="1" applyBorder="1" applyAlignment="1">
      <alignment horizontal="right"/>
      <protection/>
    </xf>
    <xf numFmtId="4" fontId="8" fillId="0" borderId="59" xfId="46" applyNumberFormat="1" applyFont="1" applyBorder="1">
      <alignment/>
      <protection/>
    </xf>
    <xf numFmtId="1" fontId="8" fillId="0" borderId="59" xfId="46" applyNumberFormat="1" applyFont="1" applyBorder="1">
      <alignment/>
      <protection/>
    </xf>
    <xf numFmtId="0" fontId="3" fillId="32" borderId="19" xfId="46" applyFont="1" applyFill="1" applyBorder="1" applyAlignment="1">
      <alignment horizontal="center"/>
      <protection/>
    </xf>
    <xf numFmtId="49" fontId="13" fillId="32" borderId="19" xfId="46" applyNumberFormat="1" applyFont="1" applyFill="1" applyBorder="1" applyAlignment="1">
      <alignment horizontal="left"/>
      <protection/>
    </xf>
    <xf numFmtId="0" fontId="13" fillId="32" borderId="58" xfId="46" applyFont="1" applyFill="1" applyBorder="1">
      <alignment/>
      <protection/>
    </xf>
    <xf numFmtId="0" fontId="3" fillId="32" borderId="18" xfId="46" applyFont="1" applyFill="1" applyBorder="1" applyAlignment="1">
      <alignment horizontal="center"/>
      <protection/>
    </xf>
    <xf numFmtId="4" fontId="3" fillId="32" borderId="18" xfId="46" applyNumberFormat="1" applyFont="1" applyFill="1" applyBorder="1" applyAlignment="1">
      <alignment horizontal="right"/>
      <protection/>
    </xf>
    <xf numFmtId="4" fontId="3" fillId="32" borderId="17" xfId="46" applyNumberFormat="1" applyFont="1" applyFill="1" applyBorder="1" applyAlignment="1">
      <alignment horizontal="right"/>
      <protection/>
    </xf>
    <xf numFmtId="4" fontId="4" fillId="32" borderId="17" xfId="46" applyNumberFormat="1" applyFont="1" applyFill="1" applyBorder="1">
      <alignment/>
      <protection/>
    </xf>
    <xf numFmtId="0" fontId="8" fillId="32" borderId="19" xfId="46" applyFont="1" applyFill="1" applyBorder="1">
      <alignment/>
      <protection/>
    </xf>
    <xf numFmtId="4" fontId="4" fillId="32" borderId="19" xfId="46" applyNumberFormat="1" applyFont="1" applyFill="1" applyBorder="1">
      <alignment/>
      <protection/>
    </xf>
    <xf numFmtId="3" fontId="3" fillId="0" borderId="0" xfId="46" applyNumberFormat="1" applyFont="1">
      <alignment/>
      <protection/>
    </xf>
    <xf numFmtId="0" fontId="3" fillId="0" borderId="0" xfId="46" applyFont="1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166" fontId="3" fillId="0" borderId="58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2" borderId="62" xfId="0" applyNumberFormat="1" applyFont="1" applyFill="1" applyBorder="1" applyAlignment="1">
      <alignment horizontal="right" indent="2"/>
    </xf>
    <xf numFmtId="166" fontId="7" fillId="32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2" borderId="38" xfId="0" applyNumberFormat="1" applyFont="1" applyFill="1" applyBorder="1" applyAlignment="1">
      <alignment horizontal="right"/>
    </xf>
    <xf numFmtId="3" fontId="4" fillId="32" borderId="57" xfId="0" applyNumberFormat="1" applyFont="1" applyFill="1" applyBorder="1" applyAlignment="1">
      <alignment horizontal="right"/>
    </xf>
    <xf numFmtId="0" fontId="9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>
        <f>Rekapitulace!H1</f>
        <v>3</v>
      </c>
      <c r="D2" s="6" t="str">
        <f>Rekapitulace!G2</f>
        <v>Nika - lavice A, B</v>
      </c>
      <c r="E2" s="5"/>
      <c r="F2" s="7" t="s">
        <v>2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7" ht="12.75" customHeight="1">
      <c r="A5" s="16" t="s">
        <v>83</v>
      </c>
      <c r="B5" s="17"/>
      <c r="C5" s="18" t="s">
        <v>84</v>
      </c>
      <c r="D5" s="19"/>
      <c r="E5" s="20"/>
      <c r="F5" s="12" t="s">
        <v>7</v>
      </c>
      <c r="G5" s="13"/>
    </row>
    <row r="6" spans="1:15" ht="12.7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>
        <v>0</v>
      </c>
      <c r="O6" s="23"/>
    </row>
    <row r="7" spans="1:7" ht="12.75" customHeight="1">
      <c r="A7" s="24" t="s">
        <v>80</v>
      </c>
      <c r="B7" s="25"/>
      <c r="C7" s="26" t="s">
        <v>81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2"/>
      <c r="C8" s="204"/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2"/>
      <c r="C9" s="204">
        <f>Projektant</f>
        <v>0</v>
      </c>
      <c r="D9" s="204"/>
      <c r="E9" s="205"/>
      <c r="F9" s="12"/>
      <c r="G9" s="34"/>
      <c r="H9" s="35"/>
    </row>
    <row r="10" spans="1:8" ht="12.75">
      <c r="A10" s="29" t="s">
        <v>15</v>
      </c>
      <c r="B10" s="12"/>
      <c r="C10" s="204"/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2"/>
      <c r="C11" s="204"/>
      <c r="D11" s="204"/>
      <c r="E11" s="204"/>
      <c r="F11" s="39" t="s">
        <v>17</v>
      </c>
      <c r="G11" s="40" t="s">
        <v>82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6"/>
      <c r="D12" s="206"/>
      <c r="E12" s="20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 t="str">
        <f>Rekapitulace!A16</f>
        <v>Ztížené výrobní podmínky</v>
      </c>
      <c r="E15" s="58"/>
      <c r="F15" s="59"/>
      <c r="G15" s="56">
        <f>Rekapitulace!I16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 t="str">
        <f>Rekapitulace!A17</f>
        <v>Oborová přirážka</v>
      </c>
      <c r="E16" s="60"/>
      <c r="F16" s="61"/>
      <c r="G16" s="56">
        <f>Rekapitulace!I17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 t="str">
        <f>Rekapitulace!A18</f>
        <v>Přesun stavebních kapacit</v>
      </c>
      <c r="E17" s="60"/>
      <c r="F17" s="61"/>
      <c r="G17" s="56">
        <f>Rekapitulace!I18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Rekapitulace!A19</f>
        <v>Mimostaveništní doprava</v>
      </c>
      <c r="E18" s="60"/>
      <c r="F18" s="61"/>
      <c r="G18" s="56">
        <f>Rekapitulace!I19</f>
        <v>0</v>
      </c>
    </row>
    <row r="19" spans="1:7" ht="15.75" customHeight="1">
      <c r="A19" s="64" t="s">
        <v>30</v>
      </c>
      <c r="B19" s="55"/>
      <c r="C19" s="56">
        <f>SUM(C15:C18)</f>
        <v>0</v>
      </c>
      <c r="D19" s="9" t="str">
        <f>Rekapitulace!A20</f>
        <v>Zařízení staveniště</v>
      </c>
      <c r="E19" s="60"/>
      <c r="F19" s="61"/>
      <c r="G19" s="56">
        <f>Rekapitulace!I20</f>
        <v>0</v>
      </c>
    </row>
    <row r="20" spans="1:7" ht="15.75" customHeight="1">
      <c r="A20" s="64"/>
      <c r="B20" s="55"/>
      <c r="C20" s="56"/>
      <c r="D20" s="9" t="str">
        <f>Rekapitulace!A21</f>
        <v>Provoz investora</v>
      </c>
      <c r="E20" s="60"/>
      <c r="F20" s="61"/>
      <c r="G20" s="56">
        <f>Rekapitulace!I21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Rekapitulace!A22</f>
        <v>Kompletační činnost (IČD)</v>
      </c>
      <c r="E21" s="60"/>
      <c r="F21" s="61"/>
      <c r="G21" s="56">
        <f>Rekapitulace!I22</f>
        <v>0</v>
      </c>
    </row>
    <row r="22" spans="1:7" ht="15.75" customHeight="1">
      <c r="A22" s="65" t="s">
        <v>32</v>
      </c>
      <c r="B22" s="35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7" t="s">
        <v>34</v>
      </c>
      <c r="B23" s="208"/>
      <c r="C23" s="66">
        <f>C22+G23</f>
        <v>0</v>
      </c>
      <c r="D23" s="67" t="s">
        <v>35</v>
      </c>
      <c r="E23" s="68"/>
      <c r="F23" s="69"/>
      <c r="G23" s="56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5"/>
      <c r="C25" s="75"/>
      <c r="D25" s="35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/>
      <c r="D26" s="35" t="s">
        <v>40</v>
      </c>
      <c r="F26" s="76" t="s">
        <v>40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41</v>
      </c>
      <c r="B28" s="35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199">
        <f>C23-F32</f>
        <v>0</v>
      </c>
      <c r="G30" s="200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199">
        <f>ROUND(PRODUCT(F30,C31/100),0)</f>
        <v>0</v>
      </c>
      <c r="G31" s="200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199">
        <v>0</v>
      </c>
      <c r="G32" s="200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1"/>
      <c r="F33" s="199">
        <f>ROUND(PRODUCT(F32,C33/100),0)</f>
        <v>0</v>
      </c>
      <c r="G33" s="200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01">
        <f>ROUND(SUM(F30:F33),0)</f>
        <v>0</v>
      </c>
      <c r="G34" s="202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s="3" t="s">
        <v>6</v>
      </c>
    </row>
    <row r="37" spans="1:8" ht="14.25" customHeight="1">
      <c r="A37" s="93"/>
      <c r="B37" s="203"/>
      <c r="C37" s="203"/>
      <c r="D37" s="203"/>
      <c r="E37" s="203"/>
      <c r="F37" s="203"/>
      <c r="G37" s="203"/>
      <c r="H37" s="3" t="s">
        <v>6</v>
      </c>
    </row>
    <row r="38" spans="1:8" ht="12.75" customHeight="1">
      <c r="A38" s="94"/>
      <c r="B38" s="203"/>
      <c r="C38" s="203"/>
      <c r="D38" s="203"/>
      <c r="E38" s="203"/>
      <c r="F38" s="203"/>
      <c r="G38" s="203"/>
      <c r="H38" s="3" t="s">
        <v>6</v>
      </c>
    </row>
    <row r="39" spans="1:8" ht="12.75">
      <c r="A39" s="94"/>
      <c r="B39" s="203"/>
      <c r="C39" s="203"/>
      <c r="D39" s="203"/>
      <c r="E39" s="203"/>
      <c r="F39" s="203"/>
      <c r="G39" s="203"/>
      <c r="H39" s="3" t="s">
        <v>6</v>
      </c>
    </row>
    <row r="40" spans="1:8" ht="12.75">
      <c r="A40" s="94"/>
      <c r="B40" s="203"/>
      <c r="C40" s="203"/>
      <c r="D40" s="203"/>
      <c r="E40" s="203"/>
      <c r="F40" s="203"/>
      <c r="G40" s="203"/>
      <c r="H40" s="3" t="s">
        <v>6</v>
      </c>
    </row>
    <row r="41" spans="1:8" ht="12.75">
      <c r="A41" s="94"/>
      <c r="B41" s="203"/>
      <c r="C41" s="203"/>
      <c r="D41" s="203"/>
      <c r="E41" s="203"/>
      <c r="F41" s="203"/>
      <c r="G41" s="203"/>
      <c r="H41" s="3" t="s">
        <v>6</v>
      </c>
    </row>
    <row r="42" spans="1:8" ht="12.75">
      <c r="A42" s="94"/>
      <c r="B42" s="203"/>
      <c r="C42" s="203"/>
      <c r="D42" s="203"/>
      <c r="E42" s="203"/>
      <c r="F42" s="203"/>
      <c r="G42" s="203"/>
      <c r="H42" s="3" t="s">
        <v>6</v>
      </c>
    </row>
    <row r="43" spans="1:8" ht="12.75">
      <c r="A43" s="94"/>
      <c r="B43" s="203"/>
      <c r="C43" s="203"/>
      <c r="D43" s="203"/>
      <c r="E43" s="203"/>
      <c r="F43" s="203"/>
      <c r="G43" s="203"/>
      <c r="H43" s="3" t="s">
        <v>6</v>
      </c>
    </row>
    <row r="44" spans="1:8" ht="12.75">
      <c r="A44" s="94"/>
      <c r="B44" s="203"/>
      <c r="C44" s="203"/>
      <c r="D44" s="203"/>
      <c r="E44" s="203"/>
      <c r="F44" s="203"/>
      <c r="G44" s="203"/>
      <c r="H44" s="3" t="s">
        <v>6</v>
      </c>
    </row>
    <row r="45" spans="1:8" ht="0.75" customHeight="1">
      <c r="A45" s="94"/>
      <c r="B45" s="203"/>
      <c r="C45" s="203"/>
      <c r="D45" s="203"/>
      <c r="E45" s="203"/>
      <c r="F45" s="203"/>
      <c r="G45" s="203"/>
      <c r="H45" s="3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A23:B23"/>
    <mergeCell ref="F30:G30"/>
    <mergeCell ref="F31:G31"/>
    <mergeCell ref="F32:G32"/>
    <mergeCell ref="F33:G33"/>
    <mergeCell ref="F34:G34"/>
    <mergeCell ref="B52:G52"/>
    <mergeCell ref="B53:G53"/>
    <mergeCell ref="B37:G45"/>
    <mergeCell ref="C8:E8"/>
    <mergeCell ref="C9:E9"/>
    <mergeCell ref="C10:E10"/>
    <mergeCell ref="C11:E11"/>
    <mergeCell ref="C12:E12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09" t="s">
        <v>49</v>
      </c>
      <c r="B1" s="210"/>
      <c r="C1" s="95" t="str">
        <f>CONCATENATE(cislostavby," ",nazevstavby)</f>
        <v>01 Rozšíření výuk. areálu Bělský les - Parkové cesty</v>
      </c>
      <c r="D1" s="96"/>
      <c r="E1" s="97"/>
      <c r="F1" s="96"/>
      <c r="G1" s="98" t="s">
        <v>50</v>
      </c>
      <c r="H1" s="99">
        <v>3</v>
      </c>
      <c r="I1" s="100"/>
    </row>
    <row r="2" spans="1:9" ht="13.5" thickBot="1">
      <c r="A2" s="211" t="s">
        <v>51</v>
      </c>
      <c r="B2" s="212"/>
      <c r="C2" s="101" t="str">
        <f>CONCATENATE(cisloobjektu," ",nazevobjektu)</f>
        <v>03 Nika - lavice A, B</v>
      </c>
      <c r="D2" s="102"/>
      <c r="E2" s="103"/>
      <c r="F2" s="102"/>
      <c r="G2" s="213" t="s">
        <v>84</v>
      </c>
      <c r="H2" s="214"/>
      <c r="I2" s="215"/>
    </row>
    <row r="3" ht="13.5" thickTop="1">
      <c r="F3" s="3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5" customFormat="1" ht="12.75">
      <c r="A7" s="194" t="str">
        <f>Položky!B7</f>
        <v>1</v>
      </c>
      <c r="B7" s="113" t="str">
        <f>Položky!C7</f>
        <v>Zemní práce</v>
      </c>
      <c r="D7" s="114"/>
      <c r="E7" s="195">
        <f>Položky!BC16</f>
        <v>0</v>
      </c>
      <c r="F7" s="196">
        <f>Položky!BD16</f>
        <v>0</v>
      </c>
      <c r="G7" s="196">
        <f>Položky!BE16</f>
        <v>0</v>
      </c>
      <c r="H7" s="196">
        <f>Položky!BF16</f>
        <v>0</v>
      </c>
      <c r="I7" s="197">
        <f>Položky!BG16</f>
        <v>0</v>
      </c>
    </row>
    <row r="8" spans="1:9" s="35" customFormat="1" ht="12.75">
      <c r="A8" s="194" t="str">
        <f>Položky!B17</f>
        <v>5</v>
      </c>
      <c r="B8" s="113" t="str">
        <f>Položky!C17</f>
        <v>Komunikace</v>
      </c>
      <c r="D8" s="114"/>
      <c r="E8" s="195">
        <f>Položky!BC25</f>
        <v>0</v>
      </c>
      <c r="F8" s="196">
        <f>Položky!BD25</f>
        <v>0</v>
      </c>
      <c r="G8" s="196">
        <f>Položky!BE25</f>
        <v>0</v>
      </c>
      <c r="H8" s="196">
        <f>Položky!BF25</f>
        <v>0</v>
      </c>
      <c r="I8" s="197">
        <f>Položky!BG25</f>
        <v>0</v>
      </c>
    </row>
    <row r="9" spans="1:9" s="35" customFormat="1" ht="12.75">
      <c r="A9" s="194" t="str">
        <f>Položky!B26</f>
        <v>91</v>
      </c>
      <c r="B9" s="113" t="str">
        <f>Položky!C26</f>
        <v>Doplňující práce na komunikaci</v>
      </c>
      <c r="D9" s="114"/>
      <c r="E9" s="195">
        <f>Položky!BC34</f>
        <v>0</v>
      </c>
      <c r="F9" s="196">
        <f>Položky!BD34</f>
        <v>0</v>
      </c>
      <c r="G9" s="196">
        <f>Položky!BE34</f>
        <v>0</v>
      </c>
      <c r="H9" s="196">
        <f>Položky!BF34</f>
        <v>0</v>
      </c>
      <c r="I9" s="197">
        <f>Položky!BG34</f>
        <v>0</v>
      </c>
    </row>
    <row r="10" spans="1:9" s="35" customFormat="1" ht="13.5" thickBot="1">
      <c r="A10" s="194" t="str">
        <f>Položky!B35</f>
        <v>99</v>
      </c>
      <c r="B10" s="113" t="str">
        <f>Položky!C35</f>
        <v>Staveništní přesun hmot</v>
      </c>
      <c r="D10" s="114"/>
      <c r="E10" s="195">
        <f>Položky!BC37</f>
        <v>0</v>
      </c>
      <c r="F10" s="196">
        <f>Položky!BD37</f>
        <v>0</v>
      </c>
      <c r="G10" s="196">
        <f>Položky!BE37</f>
        <v>0</v>
      </c>
      <c r="H10" s="196">
        <f>Položky!BF37</f>
        <v>0</v>
      </c>
      <c r="I10" s="197">
        <f>Položky!BG37</f>
        <v>0</v>
      </c>
    </row>
    <row r="11" spans="1:9" s="121" customFormat="1" ht="13.5" thickBot="1">
      <c r="A11" s="115"/>
      <c r="B11" s="116" t="s">
        <v>58</v>
      </c>
      <c r="C11" s="116"/>
      <c r="D11" s="117"/>
      <c r="E11" s="118">
        <f>SUM(E7:E10)</f>
        <v>0</v>
      </c>
      <c r="F11" s="119">
        <f>SUM(F7:F10)</f>
        <v>0</v>
      </c>
      <c r="G11" s="119">
        <f>SUM(G7:G10)</f>
        <v>0</v>
      </c>
      <c r="H11" s="119">
        <f>SUM(H7:H10)</f>
        <v>0</v>
      </c>
      <c r="I11" s="120">
        <f>SUM(I7:I10)</f>
        <v>0</v>
      </c>
    </row>
    <row r="12" spans="1:9" ht="12.75">
      <c r="A12" s="35"/>
      <c r="B12" s="35"/>
      <c r="C12" s="35"/>
      <c r="D12" s="35"/>
      <c r="E12" s="35"/>
      <c r="F12" s="35"/>
      <c r="G12" s="35"/>
      <c r="H12" s="35"/>
      <c r="I12" s="35"/>
    </row>
    <row r="13" spans="1:57" ht="19.5" customHeight="1">
      <c r="A13" s="105" t="s">
        <v>59</v>
      </c>
      <c r="B13" s="105"/>
      <c r="C13" s="105"/>
      <c r="D13" s="105"/>
      <c r="E13" s="105"/>
      <c r="F13" s="105"/>
      <c r="G13" s="122"/>
      <c r="H13" s="105"/>
      <c r="I13" s="105"/>
      <c r="BA13" s="41"/>
      <c r="BB13" s="41"/>
      <c r="BC13" s="41"/>
      <c r="BD13" s="41"/>
      <c r="BE13" s="41"/>
    </row>
    <row r="14" ht="13.5" thickBot="1"/>
    <row r="15" spans="1:9" ht="12.75">
      <c r="A15" s="70" t="s">
        <v>60</v>
      </c>
      <c r="B15" s="71"/>
      <c r="C15" s="71"/>
      <c r="D15" s="123"/>
      <c r="E15" s="124" t="s">
        <v>61</v>
      </c>
      <c r="F15" s="125" t="s">
        <v>62</v>
      </c>
      <c r="G15" s="126" t="s">
        <v>63</v>
      </c>
      <c r="H15" s="127"/>
      <c r="I15" s="128" t="s">
        <v>61</v>
      </c>
    </row>
    <row r="16" spans="1:53" ht="12.75">
      <c r="A16" s="64" t="s">
        <v>143</v>
      </c>
      <c r="B16" s="55"/>
      <c r="C16" s="55"/>
      <c r="D16" s="129"/>
      <c r="E16" s="130">
        <v>0</v>
      </c>
      <c r="F16" s="131">
        <v>0</v>
      </c>
      <c r="G16" s="132">
        <f aca="true" t="shared" si="0" ref="G16:G23">CHOOSE(BA16+1,HSV+PSV,HSV+PSV+Mont,HSV+PSV+Dodavka+Mont,HSV,PSV,Mont,Dodavka,Mont+Dodavka,0)</f>
        <v>0</v>
      </c>
      <c r="H16" s="133"/>
      <c r="I16" s="134">
        <f aca="true" t="shared" si="1" ref="I16:I23">E16+F16*G16/100</f>
        <v>0</v>
      </c>
      <c r="BA16" s="3">
        <v>0</v>
      </c>
    </row>
    <row r="17" spans="1:53" ht="12.75">
      <c r="A17" s="64" t="s">
        <v>144</v>
      </c>
      <c r="B17" s="55"/>
      <c r="C17" s="55"/>
      <c r="D17" s="129"/>
      <c r="E17" s="130">
        <v>0</v>
      </c>
      <c r="F17" s="131">
        <v>0</v>
      </c>
      <c r="G17" s="132">
        <f t="shared" si="0"/>
        <v>0</v>
      </c>
      <c r="H17" s="133"/>
      <c r="I17" s="134">
        <f t="shared" si="1"/>
        <v>0</v>
      </c>
      <c r="BA17" s="3">
        <v>0</v>
      </c>
    </row>
    <row r="18" spans="1:53" ht="12.75">
      <c r="A18" s="64" t="s">
        <v>145</v>
      </c>
      <c r="B18" s="55"/>
      <c r="C18" s="55"/>
      <c r="D18" s="129"/>
      <c r="E18" s="130">
        <v>0</v>
      </c>
      <c r="F18" s="131">
        <v>0</v>
      </c>
      <c r="G18" s="132">
        <f t="shared" si="0"/>
        <v>0</v>
      </c>
      <c r="H18" s="133"/>
      <c r="I18" s="134">
        <f t="shared" si="1"/>
        <v>0</v>
      </c>
      <c r="BA18" s="3">
        <v>0</v>
      </c>
    </row>
    <row r="19" spans="1:53" ht="12.75">
      <c r="A19" s="64" t="s">
        <v>146</v>
      </c>
      <c r="B19" s="55"/>
      <c r="C19" s="55"/>
      <c r="D19" s="129"/>
      <c r="E19" s="130">
        <v>0</v>
      </c>
      <c r="F19" s="131">
        <v>0</v>
      </c>
      <c r="G19" s="132">
        <f t="shared" si="0"/>
        <v>0</v>
      </c>
      <c r="H19" s="133"/>
      <c r="I19" s="134">
        <f t="shared" si="1"/>
        <v>0</v>
      </c>
      <c r="BA19" s="3">
        <v>0</v>
      </c>
    </row>
    <row r="20" spans="1:53" ht="12.75">
      <c r="A20" s="64" t="s">
        <v>147</v>
      </c>
      <c r="B20" s="55"/>
      <c r="C20" s="55"/>
      <c r="D20" s="129"/>
      <c r="E20" s="130">
        <v>0</v>
      </c>
      <c r="F20" s="131">
        <v>0</v>
      </c>
      <c r="G20" s="132">
        <f t="shared" si="0"/>
        <v>0</v>
      </c>
      <c r="H20" s="133"/>
      <c r="I20" s="134">
        <f t="shared" si="1"/>
        <v>0</v>
      </c>
      <c r="BA20" s="3">
        <v>1</v>
      </c>
    </row>
    <row r="21" spans="1:53" ht="12.75">
      <c r="A21" s="64" t="s">
        <v>148</v>
      </c>
      <c r="B21" s="55"/>
      <c r="C21" s="55"/>
      <c r="D21" s="129"/>
      <c r="E21" s="130">
        <v>0</v>
      </c>
      <c r="F21" s="131">
        <v>0</v>
      </c>
      <c r="G21" s="132">
        <f t="shared" si="0"/>
        <v>0</v>
      </c>
      <c r="H21" s="133"/>
      <c r="I21" s="134">
        <f t="shared" si="1"/>
        <v>0</v>
      </c>
      <c r="BA21" s="3">
        <v>1</v>
      </c>
    </row>
    <row r="22" spans="1:53" ht="12.75">
      <c r="A22" s="64" t="s">
        <v>149</v>
      </c>
      <c r="B22" s="55"/>
      <c r="C22" s="55"/>
      <c r="D22" s="129"/>
      <c r="E22" s="130">
        <v>0</v>
      </c>
      <c r="F22" s="131">
        <v>0</v>
      </c>
      <c r="G22" s="132">
        <f t="shared" si="0"/>
        <v>0</v>
      </c>
      <c r="H22" s="133"/>
      <c r="I22" s="134">
        <f t="shared" si="1"/>
        <v>0</v>
      </c>
      <c r="BA22" s="3">
        <v>2</v>
      </c>
    </row>
    <row r="23" spans="1:53" ht="12.75">
      <c r="A23" s="64" t="s">
        <v>150</v>
      </c>
      <c r="B23" s="55"/>
      <c r="C23" s="55"/>
      <c r="D23" s="129"/>
      <c r="E23" s="130">
        <v>0</v>
      </c>
      <c r="F23" s="131">
        <v>0</v>
      </c>
      <c r="G23" s="132">
        <f t="shared" si="0"/>
        <v>0</v>
      </c>
      <c r="H23" s="133"/>
      <c r="I23" s="134">
        <f t="shared" si="1"/>
        <v>0</v>
      </c>
      <c r="BA23" s="3">
        <v>2</v>
      </c>
    </row>
    <row r="24" spans="1:9" ht="13.5" thickBot="1">
      <c r="A24" s="135"/>
      <c r="B24" s="136" t="s">
        <v>64</v>
      </c>
      <c r="C24" s="137"/>
      <c r="D24" s="138"/>
      <c r="E24" s="139"/>
      <c r="F24" s="140"/>
      <c r="G24" s="140"/>
      <c r="H24" s="216">
        <f>SUM(I16:I23)</f>
        <v>0</v>
      </c>
      <c r="I24" s="217"/>
    </row>
    <row r="26" spans="2:9" ht="12.75">
      <c r="B26" s="121"/>
      <c r="F26" s="141"/>
      <c r="G26" s="142"/>
      <c r="H26" s="142"/>
      <c r="I26" s="143"/>
    </row>
    <row r="27" spans="6:9" ht="12.75">
      <c r="F27" s="141"/>
      <c r="G27" s="142"/>
      <c r="H27" s="142"/>
      <c r="I27" s="143"/>
    </row>
    <row r="28" spans="6:9" ht="12.75"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0"/>
  <sheetViews>
    <sheetView showGridLines="0" showZeros="0" tabSelected="1" zoomScalePageLayoutView="0" workbookViewId="0" topLeftCell="A1">
      <selection activeCell="L22" sqref="L22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8" width="3.25390625" style="144" customWidth="1"/>
    <col min="9" max="9" width="12.125" style="144" customWidth="1"/>
    <col min="10" max="11" width="9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209" t="s">
        <v>49</v>
      </c>
      <c r="B3" s="210"/>
      <c r="C3" s="95" t="str">
        <f>CONCATENATE(cislostavby," ",nazevstavby)</f>
        <v>01 Rozšíření výuk. areálu Bělský les - Parkové cesty</v>
      </c>
      <c r="D3" s="96"/>
      <c r="E3" s="148" t="s">
        <v>66</v>
      </c>
      <c r="F3" s="149">
        <f>Rekapitulace!H1</f>
        <v>3</v>
      </c>
      <c r="G3" s="150"/>
    </row>
    <row r="4" spans="1:7" ht="13.5" thickBot="1">
      <c r="A4" s="219" t="s">
        <v>51</v>
      </c>
      <c r="B4" s="212"/>
      <c r="C4" s="101" t="str">
        <f>CONCATENATE(cisloobjektu," ",nazevobjektu)</f>
        <v>03 Nika - lavice A, B</v>
      </c>
      <c r="D4" s="102"/>
      <c r="E4" s="220" t="str">
        <f>Rekapitulace!G2</f>
        <v>Nika - lavice A, B</v>
      </c>
      <c r="F4" s="221"/>
      <c r="G4" s="222"/>
    </row>
    <row r="5" spans="1:7" ht="13.5" thickTop="1">
      <c r="A5" s="151"/>
      <c r="G5" s="153"/>
    </row>
    <row r="6" spans="1:9" ht="12.7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  <c r="H6" s="158" t="s">
        <v>74</v>
      </c>
      <c r="I6" s="159" t="s">
        <v>75</v>
      </c>
    </row>
    <row r="7" spans="1:17" ht="12.75">
      <c r="A7" s="160" t="s">
        <v>76</v>
      </c>
      <c r="B7" s="161" t="s">
        <v>77</v>
      </c>
      <c r="C7" s="162" t="s">
        <v>78</v>
      </c>
      <c r="D7" s="163"/>
      <c r="E7" s="164"/>
      <c r="F7" s="164"/>
      <c r="G7" s="165"/>
      <c r="H7" s="166" t="s">
        <v>6</v>
      </c>
      <c r="I7" s="167" t="s">
        <v>6</v>
      </c>
      <c r="J7" s="168"/>
      <c r="K7" s="168"/>
      <c r="Q7" s="169">
        <v>1</v>
      </c>
    </row>
    <row r="8" spans="1:104" ht="12.75">
      <c r="A8" s="170">
        <v>1</v>
      </c>
      <c r="B8" s="171" t="s">
        <v>85</v>
      </c>
      <c r="C8" s="172" t="s">
        <v>86</v>
      </c>
      <c r="D8" s="173" t="s">
        <v>87</v>
      </c>
      <c r="E8" s="174">
        <v>0.4</v>
      </c>
      <c r="F8" s="174"/>
      <c r="G8" s="175">
        <f>E8*F8</f>
        <v>0</v>
      </c>
      <c r="H8" s="176">
        <v>21</v>
      </c>
      <c r="I8" s="175">
        <f aca="true" t="shared" si="0" ref="I8:I15">(H8+100)*G8/100</f>
        <v>0</v>
      </c>
      <c r="Q8" s="169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 aca="true" t="shared" si="1" ref="BC8:BC15">IF(BB8=1,G8,0)</f>
        <v>0</v>
      </c>
      <c r="BD8" s="144">
        <f aca="true" t="shared" si="2" ref="BD8:BD15">IF(BB8=2,G8,0)</f>
        <v>0</v>
      </c>
      <c r="BE8" s="144">
        <f aca="true" t="shared" si="3" ref="BE8:BE15">IF(BB8=3,G8,0)</f>
        <v>0</v>
      </c>
      <c r="BF8" s="144">
        <f aca="true" t="shared" si="4" ref="BF8:BF15">IF(BB8=4,G8,0)</f>
        <v>0</v>
      </c>
      <c r="BG8" s="144">
        <f aca="true" t="shared" si="5" ref="BG8:BG15">IF(BB8=5,G8,0)</f>
        <v>0</v>
      </c>
      <c r="CZ8" s="144">
        <v>0</v>
      </c>
    </row>
    <row r="9" spans="1:104" ht="12.75">
      <c r="A9" s="170">
        <v>2</v>
      </c>
      <c r="B9" s="171" t="s">
        <v>88</v>
      </c>
      <c r="C9" s="172" t="s">
        <v>89</v>
      </c>
      <c r="D9" s="173" t="s">
        <v>87</v>
      </c>
      <c r="E9" s="174">
        <v>0.88</v>
      </c>
      <c r="F9" s="174"/>
      <c r="G9" s="175">
        <f>E9*F9</f>
        <v>0</v>
      </c>
      <c r="H9" s="176">
        <v>21</v>
      </c>
      <c r="I9" s="175">
        <f t="shared" si="0"/>
        <v>0</v>
      </c>
      <c r="Q9" s="169">
        <v>2</v>
      </c>
      <c r="AA9" s="144">
        <v>1</v>
      </c>
      <c r="AB9" s="144">
        <v>1</v>
      </c>
      <c r="AC9" s="144">
        <v>1</v>
      </c>
      <c r="BB9" s="144">
        <v>1</v>
      </c>
      <c r="BC9" s="144">
        <f t="shared" si="1"/>
        <v>0</v>
      </c>
      <c r="BD9" s="144">
        <f t="shared" si="2"/>
        <v>0</v>
      </c>
      <c r="BE9" s="144">
        <f t="shared" si="3"/>
        <v>0</v>
      </c>
      <c r="BF9" s="144">
        <f t="shared" si="4"/>
        <v>0</v>
      </c>
      <c r="BG9" s="144">
        <f t="shared" si="5"/>
        <v>0</v>
      </c>
      <c r="CZ9" s="144">
        <v>0</v>
      </c>
    </row>
    <row r="10" spans="1:104" ht="12.75">
      <c r="A10" s="170">
        <v>3</v>
      </c>
      <c r="B10" s="171" t="s">
        <v>90</v>
      </c>
      <c r="C10" s="172" t="s">
        <v>91</v>
      </c>
      <c r="D10" s="173" t="s">
        <v>87</v>
      </c>
      <c r="E10" s="174">
        <v>0.88</v>
      </c>
      <c r="F10" s="174"/>
      <c r="G10" s="175">
        <f>E10*F10</f>
        <v>0</v>
      </c>
      <c r="H10" s="176">
        <v>21</v>
      </c>
      <c r="I10" s="175">
        <f t="shared" si="0"/>
        <v>0</v>
      </c>
      <c r="Q10" s="169">
        <v>2</v>
      </c>
      <c r="AA10" s="144">
        <v>1</v>
      </c>
      <c r="AB10" s="144">
        <v>1</v>
      </c>
      <c r="AC10" s="144">
        <v>1</v>
      </c>
      <c r="BB10" s="144">
        <v>1</v>
      </c>
      <c r="BC10" s="144">
        <f t="shared" si="1"/>
        <v>0</v>
      </c>
      <c r="BD10" s="144">
        <f t="shared" si="2"/>
        <v>0</v>
      </c>
      <c r="BE10" s="144">
        <f t="shared" si="3"/>
        <v>0</v>
      </c>
      <c r="BF10" s="144">
        <f t="shared" si="4"/>
        <v>0</v>
      </c>
      <c r="BG10" s="144">
        <f t="shared" si="5"/>
        <v>0</v>
      </c>
      <c r="CZ10" s="144">
        <v>0</v>
      </c>
    </row>
    <row r="11" spans="1:104" ht="22.5">
      <c r="A11" s="170">
        <v>4</v>
      </c>
      <c r="B11" s="171" t="s">
        <v>92</v>
      </c>
      <c r="C11" s="172" t="s">
        <v>93</v>
      </c>
      <c r="D11" s="173" t="s">
        <v>87</v>
      </c>
      <c r="E11" s="174">
        <v>0.88</v>
      </c>
      <c r="F11" s="174"/>
      <c r="G11" s="175">
        <f aca="true" t="shared" si="6" ref="G9:G15">E11*F11</f>
        <v>0</v>
      </c>
      <c r="H11" s="176">
        <v>21</v>
      </c>
      <c r="I11" s="175">
        <f t="shared" si="0"/>
        <v>0</v>
      </c>
      <c r="Q11" s="169">
        <v>2</v>
      </c>
      <c r="AA11" s="144">
        <v>1</v>
      </c>
      <c r="AB11" s="144">
        <v>1</v>
      </c>
      <c r="AC11" s="144">
        <v>1</v>
      </c>
      <c r="BB11" s="144">
        <v>1</v>
      </c>
      <c r="BC11" s="144">
        <f t="shared" si="1"/>
        <v>0</v>
      </c>
      <c r="BD11" s="144">
        <f t="shared" si="2"/>
        <v>0</v>
      </c>
      <c r="BE11" s="144">
        <f t="shared" si="3"/>
        <v>0</v>
      </c>
      <c r="BF11" s="144">
        <f t="shared" si="4"/>
        <v>0</v>
      </c>
      <c r="BG11" s="144">
        <f t="shared" si="5"/>
        <v>0</v>
      </c>
      <c r="CZ11" s="144">
        <v>0</v>
      </c>
    </row>
    <row r="12" spans="1:104" ht="12.75">
      <c r="A12" s="170">
        <v>5</v>
      </c>
      <c r="B12" s="171" t="s">
        <v>94</v>
      </c>
      <c r="C12" s="172" t="s">
        <v>95</v>
      </c>
      <c r="D12" s="173" t="s">
        <v>87</v>
      </c>
      <c r="E12" s="174">
        <v>0.88</v>
      </c>
      <c r="F12" s="174"/>
      <c r="G12" s="175">
        <f t="shared" si="6"/>
        <v>0</v>
      </c>
      <c r="H12" s="176">
        <v>21</v>
      </c>
      <c r="I12" s="175">
        <f t="shared" si="0"/>
        <v>0</v>
      </c>
      <c r="Q12" s="169">
        <v>2</v>
      </c>
      <c r="AA12" s="144">
        <v>1</v>
      </c>
      <c r="AB12" s="144">
        <v>1</v>
      </c>
      <c r="AC12" s="144">
        <v>1</v>
      </c>
      <c r="BB12" s="144">
        <v>1</v>
      </c>
      <c r="BC12" s="144">
        <f t="shared" si="1"/>
        <v>0</v>
      </c>
      <c r="BD12" s="144">
        <f t="shared" si="2"/>
        <v>0</v>
      </c>
      <c r="BE12" s="144">
        <f t="shared" si="3"/>
        <v>0</v>
      </c>
      <c r="BF12" s="144">
        <f t="shared" si="4"/>
        <v>0</v>
      </c>
      <c r="BG12" s="144">
        <f t="shared" si="5"/>
        <v>0</v>
      </c>
      <c r="CZ12" s="144">
        <v>0</v>
      </c>
    </row>
    <row r="13" spans="1:104" ht="22.5">
      <c r="A13" s="170">
        <v>6</v>
      </c>
      <c r="B13" s="171" t="s">
        <v>96</v>
      </c>
      <c r="C13" s="172" t="s">
        <v>97</v>
      </c>
      <c r="D13" s="173" t="s">
        <v>87</v>
      </c>
      <c r="E13" s="174">
        <v>0.88</v>
      </c>
      <c r="F13" s="174"/>
      <c r="G13" s="175">
        <f t="shared" si="6"/>
        <v>0</v>
      </c>
      <c r="H13" s="176">
        <v>21</v>
      </c>
      <c r="I13" s="175">
        <f t="shared" si="0"/>
        <v>0</v>
      </c>
      <c r="Q13" s="169">
        <v>2</v>
      </c>
      <c r="AA13" s="144">
        <v>1</v>
      </c>
      <c r="AB13" s="144">
        <v>1</v>
      </c>
      <c r="AC13" s="144">
        <v>1</v>
      </c>
      <c r="BB13" s="144">
        <v>1</v>
      </c>
      <c r="BC13" s="144">
        <f t="shared" si="1"/>
        <v>0</v>
      </c>
      <c r="BD13" s="144">
        <f t="shared" si="2"/>
        <v>0</v>
      </c>
      <c r="BE13" s="144">
        <f t="shared" si="3"/>
        <v>0</v>
      </c>
      <c r="BF13" s="144">
        <f t="shared" si="4"/>
        <v>0</v>
      </c>
      <c r="BG13" s="144">
        <f t="shared" si="5"/>
        <v>0</v>
      </c>
      <c r="CZ13" s="144">
        <v>0</v>
      </c>
    </row>
    <row r="14" spans="1:104" ht="12.75">
      <c r="A14" s="170">
        <v>7</v>
      </c>
      <c r="B14" s="171" t="s">
        <v>98</v>
      </c>
      <c r="C14" s="172" t="s">
        <v>99</v>
      </c>
      <c r="D14" s="173" t="s">
        <v>100</v>
      </c>
      <c r="E14" s="174">
        <v>4</v>
      </c>
      <c r="F14" s="174"/>
      <c r="G14" s="175">
        <f t="shared" si="6"/>
        <v>0</v>
      </c>
      <c r="H14" s="176">
        <v>21</v>
      </c>
      <c r="I14" s="175">
        <f t="shared" si="0"/>
        <v>0</v>
      </c>
      <c r="Q14" s="169">
        <v>2</v>
      </c>
      <c r="AA14" s="144">
        <v>1</v>
      </c>
      <c r="AB14" s="144">
        <v>1</v>
      </c>
      <c r="AC14" s="144">
        <v>1</v>
      </c>
      <c r="BB14" s="144">
        <v>1</v>
      </c>
      <c r="BC14" s="144">
        <f t="shared" si="1"/>
        <v>0</v>
      </c>
      <c r="BD14" s="144">
        <f t="shared" si="2"/>
        <v>0</v>
      </c>
      <c r="BE14" s="144">
        <f t="shared" si="3"/>
        <v>0</v>
      </c>
      <c r="BF14" s="144">
        <f t="shared" si="4"/>
        <v>0</v>
      </c>
      <c r="BG14" s="144">
        <f t="shared" si="5"/>
        <v>0</v>
      </c>
      <c r="CZ14" s="144">
        <v>0</v>
      </c>
    </row>
    <row r="15" spans="1:104" ht="12.75">
      <c r="A15" s="170">
        <v>8</v>
      </c>
      <c r="B15" s="171" t="s">
        <v>101</v>
      </c>
      <c r="C15" s="172" t="s">
        <v>102</v>
      </c>
      <c r="D15" s="173" t="s">
        <v>100</v>
      </c>
      <c r="E15" s="174">
        <v>4</v>
      </c>
      <c r="F15" s="174"/>
      <c r="G15" s="175">
        <f t="shared" si="6"/>
        <v>0</v>
      </c>
      <c r="H15" s="176">
        <v>21</v>
      </c>
      <c r="I15" s="175">
        <f t="shared" si="0"/>
        <v>0</v>
      </c>
      <c r="Q15" s="169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 t="shared" si="1"/>
        <v>0</v>
      </c>
      <c r="BD15" s="144">
        <f t="shared" si="2"/>
        <v>0</v>
      </c>
      <c r="BE15" s="144">
        <f t="shared" si="3"/>
        <v>0</v>
      </c>
      <c r="BF15" s="144">
        <f t="shared" si="4"/>
        <v>0</v>
      </c>
      <c r="BG15" s="144">
        <f t="shared" si="5"/>
        <v>0</v>
      </c>
      <c r="CZ15" s="144">
        <v>0</v>
      </c>
    </row>
    <row r="16" spans="1:59" ht="12.75">
      <c r="A16" s="177"/>
      <c r="B16" s="178" t="s">
        <v>79</v>
      </c>
      <c r="C16" s="179" t="str">
        <f>CONCATENATE(B7," ",C7)</f>
        <v>1 Zemní práce</v>
      </c>
      <c r="D16" s="180"/>
      <c r="E16" s="181"/>
      <c r="F16" s="182"/>
      <c r="G16" s="183"/>
      <c r="H16" s="184"/>
      <c r="I16" s="185">
        <f>SUM(I7:I15)</f>
        <v>0</v>
      </c>
      <c r="Q16" s="169">
        <v>4</v>
      </c>
      <c r="BC16" s="186">
        <f>SUM(BC7:BC15)</f>
        <v>0</v>
      </c>
      <c r="BD16" s="186">
        <f>SUM(BD7:BD15)</f>
        <v>0</v>
      </c>
      <c r="BE16" s="186">
        <f>SUM(BE7:BE15)</f>
        <v>0</v>
      </c>
      <c r="BF16" s="186">
        <f>SUM(BF7:BF15)</f>
        <v>0</v>
      </c>
      <c r="BG16" s="186">
        <f>SUM(BG7:BG15)</f>
        <v>0</v>
      </c>
    </row>
    <row r="17" spans="1:17" ht="12.75">
      <c r="A17" s="160" t="s">
        <v>76</v>
      </c>
      <c r="B17" s="161" t="s">
        <v>103</v>
      </c>
      <c r="C17" s="162" t="s">
        <v>104</v>
      </c>
      <c r="D17" s="163"/>
      <c r="E17" s="164"/>
      <c r="F17" s="164"/>
      <c r="G17" s="165"/>
      <c r="H17" s="166" t="s">
        <v>6</v>
      </c>
      <c r="I17" s="167" t="s">
        <v>6</v>
      </c>
      <c r="J17" s="168"/>
      <c r="K17" s="168"/>
      <c r="Q17" s="169">
        <v>1</v>
      </c>
    </row>
    <row r="18" spans="1:104" ht="22.5">
      <c r="A18" s="170">
        <v>9</v>
      </c>
      <c r="B18" s="171" t="s">
        <v>105</v>
      </c>
      <c r="C18" s="172" t="s">
        <v>106</v>
      </c>
      <c r="D18" s="173" t="s">
        <v>100</v>
      </c>
      <c r="E18" s="174">
        <v>1.6</v>
      </c>
      <c r="F18" s="174"/>
      <c r="G18" s="175">
        <f>E18*F18</f>
        <v>0</v>
      </c>
      <c r="H18" s="176">
        <v>21</v>
      </c>
      <c r="I18" s="175">
        <f aca="true" t="shared" si="7" ref="I18:I24">(H18+100)*G18/100</f>
        <v>0</v>
      </c>
      <c r="Q18" s="169">
        <v>2</v>
      </c>
      <c r="AA18" s="144">
        <v>1</v>
      </c>
      <c r="AB18" s="144">
        <v>1</v>
      </c>
      <c r="AC18" s="144">
        <v>1</v>
      </c>
      <c r="BB18" s="144">
        <v>1</v>
      </c>
      <c r="BC18" s="144">
        <f aca="true" t="shared" si="8" ref="BC18:BC24">IF(BB18=1,G18,0)</f>
        <v>0</v>
      </c>
      <c r="BD18" s="144">
        <f aca="true" t="shared" si="9" ref="BD18:BD24">IF(BB18=2,G18,0)</f>
        <v>0</v>
      </c>
      <c r="BE18" s="144">
        <f aca="true" t="shared" si="10" ref="BE18:BE24">IF(BB18=3,G18,0)</f>
        <v>0</v>
      </c>
      <c r="BF18" s="144">
        <f aca="true" t="shared" si="11" ref="BF18:BF24">IF(BB18=4,G18,0)</f>
        <v>0</v>
      </c>
      <c r="BG18" s="144">
        <f aca="true" t="shared" si="12" ref="BG18:BG24">IF(BB18=5,G18,0)</f>
        <v>0</v>
      </c>
      <c r="CZ18" s="144">
        <v>0.3708</v>
      </c>
    </row>
    <row r="19" spans="1:104" ht="22.5">
      <c r="A19" s="170">
        <v>10</v>
      </c>
      <c r="B19" s="171" t="s">
        <v>107</v>
      </c>
      <c r="C19" s="172" t="s">
        <v>108</v>
      </c>
      <c r="D19" s="173" t="s">
        <v>100</v>
      </c>
      <c r="E19" s="174">
        <v>2.4</v>
      </c>
      <c r="F19" s="174"/>
      <c r="G19" s="175">
        <f aca="true" t="shared" si="13" ref="G19:G24">E19*F19</f>
        <v>0</v>
      </c>
      <c r="H19" s="176">
        <v>21</v>
      </c>
      <c r="I19" s="175">
        <f t="shared" si="7"/>
        <v>0</v>
      </c>
      <c r="Q19" s="169">
        <v>2</v>
      </c>
      <c r="AA19" s="144">
        <v>1</v>
      </c>
      <c r="AB19" s="144">
        <v>1</v>
      </c>
      <c r="AC19" s="144">
        <v>1</v>
      </c>
      <c r="BB19" s="144">
        <v>1</v>
      </c>
      <c r="BC19" s="144">
        <f t="shared" si="8"/>
        <v>0</v>
      </c>
      <c r="BD19" s="144">
        <f t="shared" si="9"/>
        <v>0</v>
      </c>
      <c r="BE19" s="144">
        <f t="shared" si="10"/>
        <v>0</v>
      </c>
      <c r="BF19" s="144">
        <f t="shared" si="11"/>
        <v>0</v>
      </c>
      <c r="BG19" s="144">
        <f t="shared" si="12"/>
        <v>0</v>
      </c>
      <c r="CZ19" s="144">
        <v>0</v>
      </c>
    </row>
    <row r="20" spans="1:104" ht="22.5">
      <c r="A20" s="170">
        <v>11</v>
      </c>
      <c r="B20" s="171" t="s">
        <v>109</v>
      </c>
      <c r="C20" s="172" t="s">
        <v>110</v>
      </c>
      <c r="D20" s="173" t="s">
        <v>87</v>
      </c>
      <c r="E20" s="174">
        <v>0.045</v>
      </c>
      <c r="F20" s="174"/>
      <c r="G20" s="175">
        <f t="shared" si="13"/>
        <v>0</v>
      </c>
      <c r="H20" s="176">
        <v>21</v>
      </c>
      <c r="I20" s="175">
        <f t="shared" si="7"/>
        <v>0</v>
      </c>
      <c r="Q20" s="169">
        <v>2</v>
      </c>
      <c r="AA20" s="144">
        <v>3</v>
      </c>
      <c r="AB20" s="144">
        <v>1</v>
      </c>
      <c r="AC20" s="144" t="s">
        <v>109</v>
      </c>
      <c r="BB20" s="144">
        <v>1</v>
      </c>
      <c r="BC20" s="144">
        <f t="shared" si="8"/>
        <v>0</v>
      </c>
      <c r="BD20" s="144">
        <f t="shared" si="9"/>
        <v>0</v>
      </c>
      <c r="BE20" s="144">
        <f t="shared" si="10"/>
        <v>0</v>
      </c>
      <c r="BF20" s="144">
        <f t="shared" si="11"/>
        <v>0</v>
      </c>
      <c r="BG20" s="144">
        <f t="shared" si="12"/>
        <v>0</v>
      </c>
      <c r="CZ20" s="144">
        <v>0.6</v>
      </c>
    </row>
    <row r="21" spans="1:104" ht="12.75">
      <c r="A21" s="170">
        <v>12</v>
      </c>
      <c r="B21" s="171" t="s">
        <v>111</v>
      </c>
      <c r="C21" s="172" t="s">
        <v>112</v>
      </c>
      <c r="D21" s="173" t="s">
        <v>87</v>
      </c>
      <c r="E21" s="174">
        <v>0.045</v>
      </c>
      <c r="F21" s="174"/>
      <c r="G21" s="175">
        <f t="shared" si="13"/>
        <v>0</v>
      </c>
      <c r="H21" s="176">
        <v>21</v>
      </c>
      <c r="I21" s="175">
        <f t="shared" si="7"/>
        <v>0</v>
      </c>
      <c r="Q21" s="169">
        <v>2</v>
      </c>
      <c r="AA21" s="144">
        <v>3</v>
      </c>
      <c r="AB21" s="144">
        <v>1</v>
      </c>
      <c r="AC21" s="144">
        <v>1036413</v>
      </c>
      <c r="BB21" s="144">
        <v>1</v>
      </c>
      <c r="BC21" s="144">
        <f t="shared" si="8"/>
        <v>0</v>
      </c>
      <c r="BD21" s="144">
        <f t="shared" si="9"/>
        <v>0</v>
      </c>
      <c r="BE21" s="144">
        <f t="shared" si="10"/>
        <v>0</v>
      </c>
      <c r="BF21" s="144">
        <f t="shared" si="11"/>
        <v>0</v>
      </c>
      <c r="BG21" s="144">
        <f t="shared" si="12"/>
        <v>0</v>
      </c>
      <c r="CZ21" s="144">
        <v>1.6</v>
      </c>
    </row>
    <row r="22" spans="1:104" ht="22.5">
      <c r="A22" s="170">
        <v>13</v>
      </c>
      <c r="B22" s="171" t="s">
        <v>113</v>
      </c>
      <c r="C22" s="172" t="s">
        <v>114</v>
      </c>
      <c r="D22" s="173" t="s">
        <v>115</v>
      </c>
      <c r="E22" s="174">
        <v>162</v>
      </c>
      <c r="F22" s="174"/>
      <c r="G22" s="175">
        <f t="shared" si="13"/>
        <v>0</v>
      </c>
      <c r="H22" s="176">
        <v>21</v>
      </c>
      <c r="I22" s="175">
        <f t="shared" si="7"/>
        <v>0</v>
      </c>
      <c r="Q22" s="169">
        <v>2</v>
      </c>
      <c r="AA22" s="144">
        <v>3</v>
      </c>
      <c r="AB22" s="144">
        <v>1</v>
      </c>
      <c r="AC22" s="144">
        <v>2455154823</v>
      </c>
      <c r="BB22" s="144">
        <v>1</v>
      </c>
      <c r="BC22" s="144">
        <f t="shared" si="8"/>
        <v>0</v>
      </c>
      <c r="BD22" s="144">
        <f t="shared" si="9"/>
        <v>0</v>
      </c>
      <c r="BE22" s="144">
        <f t="shared" si="10"/>
        <v>0</v>
      </c>
      <c r="BF22" s="144">
        <f t="shared" si="11"/>
        <v>0</v>
      </c>
      <c r="BG22" s="144">
        <f t="shared" si="12"/>
        <v>0</v>
      </c>
      <c r="CZ22" s="144">
        <v>0.001</v>
      </c>
    </row>
    <row r="23" spans="1:104" ht="22.5">
      <c r="A23" s="170">
        <v>14</v>
      </c>
      <c r="B23" s="171" t="s">
        <v>116</v>
      </c>
      <c r="C23" s="172" t="s">
        <v>151</v>
      </c>
      <c r="D23" s="173" t="s">
        <v>117</v>
      </c>
      <c r="E23" s="174">
        <v>1.35</v>
      </c>
      <c r="F23" s="174"/>
      <c r="G23" s="175">
        <f t="shared" si="13"/>
        <v>0</v>
      </c>
      <c r="H23" s="176">
        <v>21</v>
      </c>
      <c r="I23" s="175">
        <f t="shared" si="7"/>
        <v>0</v>
      </c>
      <c r="Q23" s="169">
        <v>2</v>
      </c>
      <c r="AA23" s="144">
        <v>3</v>
      </c>
      <c r="AB23" s="144">
        <v>1</v>
      </c>
      <c r="AC23" s="144">
        <v>5834180353</v>
      </c>
      <c r="BB23" s="144">
        <v>1</v>
      </c>
      <c r="BC23" s="144">
        <f t="shared" si="8"/>
        <v>0</v>
      </c>
      <c r="BD23" s="144">
        <f t="shared" si="9"/>
        <v>0</v>
      </c>
      <c r="BE23" s="144">
        <f t="shared" si="10"/>
        <v>0</v>
      </c>
      <c r="BF23" s="144">
        <f t="shared" si="11"/>
        <v>0</v>
      </c>
      <c r="BG23" s="144">
        <f t="shared" si="12"/>
        <v>0</v>
      </c>
      <c r="CZ23" s="144">
        <v>1</v>
      </c>
    </row>
    <row r="24" spans="1:104" ht="22.5">
      <c r="A24" s="170">
        <v>15</v>
      </c>
      <c r="B24" s="171" t="s">
        <v>118</v>
      </c>
      <c r="C24" s="172" t="s">
        <v>119</v>
      </c>
      <c r="D24" s="173" t="s">
        <v>115</v>
      </c>
      <c r="E24" s="174">
        <v>0.06</v>
      </c>
      <c r="F24" s="174"/>
      <c r="G24" s="175">
        <f t="shared" si="13"/>
        <v>0</v>
      </c>
      <c r="H24" s="176">
        <v>21</v>
      </c>
      <c r="I24" s="175">
        <f t="shared" si="7"/>
        <v>0</v>
      </c>
      <c r="Q24" s="169">
        <v>2</v>
      </c>
      <c r="AA24" s="144">
        <v>3</v>
      </c>
      <c r="AB24" s="144">
        <v>1</v>
      </c>
      <c r="AC24" s="144" t="s">
        <v>118</v>
      </c>
      <c r="BB24" s="144">
        <v>1</v>
      </c>
      <c r="BC24" s="144">
        <f t="shared" si="8"/>
        <v>0</v>
      </c>
      <c r="BD24" s="144">
        <f t="shared" si="9"/>
        <v>0</v>
      </c>
      <c r="BE24" s="144">
        <f t="shared" si="10"/>
        <v>0</v>
      </c>
      <c r="BF24" s="144">
        <f t="shared" si="11"/>
        <v>0</v>
      </c>
      <c r="BG24" s="144">
        <f t="shared" si="12"/>
        <v>0</v>
      </c>
      <c r="CZ24" s="144">
        <v>0.001</v>
      </c>
    </row>
    <row r="25" spans="1:59" ht="12.75">
      <c r="A25" s="177"/>
      <c r="B25" s="178" t="s">
        <v>79</v>
      </c>
      <c r="C25" s="179" t="str">
        <f>CONCATENATE(B17," ",C17)</f>
        <v>5 Komunikace</v>
      </c>
      <c r="D25" s="180"/>
      <c r="E25" s="181"/>
      <c r="F25" s="182"/>
      <c r="G25" s="183"/>
      <c r="H25" s="184"/>
      <c r="I25" s="185">
        <f>SUM(I17:I24)</f>
        <v>0</v>
      </c>
      <c r="Q25" s="169">
        <v>4</v>
      </c>
      <c r="BC25" s="186">
        <f>SUM(BC17:BC24)</f>
        <v>0</v>
      </c>
      <c r="BD25" s="186">
        <f>SUM(BD17:BD24)</f>
        <v>0</v>
      </c>
      <c r="BE25" s="186">
        <f>SUM(BE17:BE24)</f>
        <v>0</v>
      </c>
      <c r="BF25" s="186">
        <f>SUM(BF17:BF24)</f>
        <v>0</v>
      </c>
      <c r="BG25" s="186">
        <f>SUM(BG17:BG24)</f>
        <v>0</v>
      </c>
    </row>
    <row r="26" spans="1:17" ht="12.75">
      <c r="A26" s="160" t="s">
        <v>76</v>
      </c>
      <c r="B26" s="161" t="s">
        <v>120</v>
      </c>
      <c r="C26" s="162" t="s">
        <v>121</v>
      </c>
      <c r="D26" s="163"/>
      <c r="E26" s="164"/>
      <c r="F26" s="164"/>
      <c r="G26" s="165"/>
      <c r="H26" s="166" t="s">
        <v>6</v>
      </c>
      <c r="I26" s="167" t="s">
        <v>6</v>
      </c>
      <c r="J26" s="168"/>
      <c r="K26" s="168"/>
      <c r="Q26" s="169">
        <v>1</v>
      </c>
    </row>
    <row r="27" spans="1:104" ht="22.5">
      <c r="A27" s="170">
        <v>16</v>
      </c>
      <c r="B27" s="171" t="s">
        <v>122</v>
      </c>
      <c r="C27" s="172" t="s">
        <v>123</v>
      </c>
      <c r="D27" s="173" t="s">
        <v>124</v>
      </c>
      <c r="E27" s="174">
        <v>3.4667</v>
      </c>
      <c r="F27" s="174"/>
      <c r="G27" s="175">
        <f>E27*F27</f>
        <v>0</v>
      </c>
      <c r="H27" s="176">
        <v>21</v>
      </c>
      <c r="I27" s="175">
        <f aca="true" t="shared" si="14" ref="I27:I33">(H27+100)*G27/100</f>
        <v>0</v>
      </c>
      <c r="Q27" s="169">
        <v>2</v>
      </c>
      <c r="AA27" s="144">
        <v>1</v>
      </c>
      <c r="AB27" s="144">
        <v>1</v>
      </c>
      <c r="AC27" s="144">
        <v>1</v>
      </c>
      <c r="BB27" s="144">
        <v>1</v>
      </c>
      <c r="BC27" s="144">
        <f aca="true" t="shared" si="15" ref="BC27:BC33">IF(BB27=1,G27,0)</f>
        <v>0</v>
      </c>
      <c r="BD27" s="144">
        <f aca="true" t="shared" si="16" ref="BD27:BD33">IF(BB27=2,G27,0)</f>
        <v>0</v>
      </c>
      <c r="BE27" s="144">
        <f aca="true" t="shared" si="17" ref="BE27:BE33">IF(BB27=3,G27,0)</f>
        <v>0</v>
      </c>
      <c r="BF27" s="144">
        <f aca="true" t="shared" si="18" ref="BF27:BF33">IF(BB27=4,G27,0)</f>
        <v>0</v>
      </c>
      <c r="BG27" s="144">
        <f aca="true" t="shared" si="19" ref="BG27:BG33">IF(BB27=5,G27,0)</f>
        <v>0</v>
      </c>
      <c r="CZ27" s="144">
        <v>0.00045</v>
      </c>
    </row>
    <row r="28" spans="1:104" ht="12.75">
      <c r="A28" s="170">
        <v>17</v>
      </c>
      <c r="B28" s="171" t="s">
        <v>125</v>
      </c>
      <c r="C28" s="172" t="s">
        <v>126</v>
      </c>
      <c r="D28" s="173" t="s">
        <v>87</v>
      </c>
      <c r="E28" s="174">
        <v>0.0524</v>
      </c>
      <c r="F28" s="174"/>
      <c r="G28" s="175">
        <f aca="true" t="shared" si="20" ref="G28:G33">E28*F28</f>
        <v>0</v>
      </c>
      <c r="H28" s="176">
        <v>21</v>
      </c>
      <c r="I28" s="175">
        <f t="shared" si="14"/>
        <v>0</v>
      </c>
      <c r="Q28" s="169">
        <v>2</v>
      </c>
      <c r="AA28" s="144">
        <v>1</v>
      </c>
      <c r="AB28" s="144">
        <v>7</v>
      </c>
      <c r="AC28" s="144">
        <v>7</v>
      </c>
      <c r="BB28" s="144">
        <v>1</v>
      </c>
      <c r="BC28" s="144">
        <f t="shared" si="15"/>
        <v>0</v>
      </c>
      <c r="BD28" s="144">
        <f t="shared" si="16"/>
        <v>0</v>
      </c>
      <c r="BE28" s="144">
        <f t="shared" si="17"/>
        <v>0</v>
      </c>
      <c r="BF28" s="144">
        <f t="shared" si="18"/>
        <v>0</v>
      </c>
      <c r="BG28" s="144">
        <f t="shared" si="19"/>
        <v>0</v>
      </c>
      <c r="CZ28" s="144">
        <v>0.00189</v>
      </c>
    </row>
    <row r="29" spans="1:104" ht="12.75">
      <c r="A29" s="170">
        <v>18</v>
      </c>
      <c r="B29" s="171" t="s">
        <v>127</v>
      </c>
      <c r="C29" s="172" t="s">
        <v>128</v>
      </c>
      <c r="D29" s="173" t="s">
        <v>87</v>
      </c>
      <c r="E29" s="174">
        <v>0.0524</v>
      </c>
      <c r="F29" s="174"/>
      <c r="G29" s="175">
        <f t="shared" si="20"/>
        <v>0</v>
      </c>
      <c r="H29" s="176">
        <v>21</v>
      </c>
      <c r="I29" s="175">
        <f t="shared" si="14"/>
        <v>0</v>
      </c>
      <c r="Q29" s="169">
        <v>2</v>
      </c>
      <c r="AA29" s="144">
        <v>1</v>
      </c>
      <c r="AB29" s="144">
        <v>7</v>
      </c>
      <c r="AC29" s="144">
        <v>7</v>
      </c>
      <c r="BB29" s="144">
        <v>1</v>
      </c>
      <c r="BC29" s="144">
        <f t="shared" si="15"/>
        <v>0</v>
      </c>
      <c r="BD29" s="144">
        <f t="shared" si="16"/>
        <v>0</v>
      </c>
      <c r="BE29" s="144">
        <f t="shared" si="17"/>
        <v>0</v>
      </c>
      <c r="BF29" s="144">
        <f t="shared" si="18"/>
        <v>0</v>
      </c>
      <c r="BG29" s="144">
        <f t="shared" si="19"/>
        <v>0</v>
      </c>
      <c r="CZ29" s="144">
        <v>0.0291</v>
      </c>
    </row>
    <row r="30" spans="1:104" ht="22.5">
      <c r="A30" s="170">
        <v>19</v>
      </c>
      <c r="B30" s="171" t="s">
        <v>129</v>
      </c>
      <c r="C30" s="172" t="s">
        <v>130</v>
      </c>
      <c r="D30" s="173" t="s">
        <v>131</v>
      </c>
      <c r="E30" s="174">
        <v>8</v>
      </c>
      <c r="F30" s="174"/>
      <c r="G30" s="175">
        <f t="shared" si="20"/>
        <v>0</v>
      </c>
      <c r="H30" s="176">
        <v>21</v>
      </c>
      <c r="I30" s="175">
        <f t="shared" si="14"/>
        <v>0</v>
      </c>
      <c r="Q30" s="169">
        <v>2</v>
      </c>
      <c r="AA30" s="144">
        <v>1</v>
      </c>
      <c r="AB30" s="144">
        <v>1</v>
      </c>
      <c r="AC30" s="144">
        <v>1</v>
      </c>
      <c r="BB30" s="144">
        <v>1</v>
      </c>
      <c r="BC30" s="144">
        <f t="shared" si="15"/>
        <v>0</v>
      </c>
      <c r="BD30" s="144">
        <f t="shared" si="16"/>
        <v>0</v>
      </c>
      <c r="BE30" s="144">
        <f t="shared" si="17"/>
        <v>0</v>
      </c>
      <c r="BF30" s="144">
        <f t="shared" si="18"/>
        <v>0</v>
      </c>
      <c r="BG30" s="144">
        <f t="shared" si="19"/>
        <v>0</v>
      </c>
      <c r="CZ30" s="144">
        <v>0.11934</v>
      </c>
    </row>
    <row r="31" spans="1:104" ht="12.75">
      <c r="A31" s="170">
        <v>20</v>
      </c>
      <c r="B31" s="171" t="s">
        <v>132</v>
      </c>
      <c r="C31" s="172" t="s">
        <v>133</v>
      </c>
      <c r="D31" s="173" t="s">
        <v>131</v>
      </c>
      <c r="E31" s="174">
        <v>5.2</v>
      </c>
      <c r="F31" s="174"/>
      <c r="G31" s="175">
        <f t="shared" si="20"/>
        <v>0</v>
      </c>
      <c r="H31" s="176">
        <v>21</v>
      </c>
      <c r="I31" s="175">
        <f t="shared" si="14"/>
        <v>0</v>
      </c>
      <c r="Q31" s="169">
        <v>2</v>
      </c>
      <c r="AA31" s="144">
        <v>1</v>
      </c>
      <c r="AB31" s="144">
        <v>1</v>
      </c>
      <c r="AC31" s="144">
        <v>1</v>
      </c>
      <c r="BB31" s="144">
        <v>1</v>
      </c>
      <c r="BC31" s="144">
        <f t="shared" si="15"/>
        <v>0</v>
      </c>
      <c r="BD31" s="144">
        <f t="shared" si="16"/>
        <v>0</v>
      </c>
      <c r="BE31" s="144">
        <f t="shared" si="17"/>
        <v>0</v>
      </c>
      <c r="BF31" s="144">
        <f t="shared" si="18"/>
        <v>0</v>
      </c>
      <c r="BG31" s="144">
        <f t="shared" si="19"/>
        <v>0</v>
      </c>
      <c r="CZ31" s="144">
        <v>0.00045</v>
      </c>
    </row>
    <row r="32" spans="1:104" ht="12.75">
      <c r="A32" s="170">
        <v>21</v>
      </c>
      <c r="B32" s="171" t="s">
        <v>134</v>
      </c>
      <c r="C32" s="172" t="s">
        <v>135</v>
      </c>
      <c r="D32" s="173" t="s">
        <v>124</v>
      </c>
      <c r="E32" s="174">
        <v>3.4667</v>
      </c>
      <c r="F32" s="174"/>
      <c r="G32" s="175">
        <f t="shared" si="20"/>
        <v>0</v>
      </c>
      <c r="H32" s="176">
        <v>21</v>
      </c>
      <c r="I32" s="175">
        <f t="shared" si="14"/>
        <v>0</v>
      </c>
      <c r="Q32" s="169">
        <v>2</v>
      </c>
      <c r="AA32" s="144">
        <v>3</v>
      </c>
      <c r="AB32" s="144">
        <v>1</v>
      </c>
      <c r="AC32" s="144">
        <v>52172303</v>
      </c>
      <c r="BB32" s="144">
        <v>1</v>
      </c>
      <c r="BC32" s="144">
        <f t="shared" si="15"/>
        <v>0</v>
      </c>
      <c r="BD32" s="144">
        <f t="shared" si="16"/>
        <v>0</v>
      </c>
      <c r="BE32" s="144">
        <f t="shared" si="17"/>
        <v>0</v>
      </c>
      <c r="BF32" s="144">
        <f t="shared" si="18"/>
        <v>0</v>
      </c>
      <c r="BG32" s="144">
        <f t="shared" si="19"/>
        <v>0</v>
      </c>
      <c r="CZ32" s="144">
        <v>0.033</v>
      </c>
    </row>
    <row r="33" spans="1:104" ht="12.75">
      <c r="A33" s="170">
        <v>22</v>
      </c>
      <c r="B33" s="171" t="s">
        <v>136</v>
      </c>
      <c r="C33" s="172" t="s">
        <v>137</v>
      </c>
      <c r="D33" s="173" t="s">
        <v>87</v>
      </c>
      <c r="E33" s="174">
        <v>0.0524</v>
      </c>
      <c r="F33" s="174"/>
      <c r="G33" s="175">
        <f t="shared" si="20"/>
        <v>0</v>
      </c>
      <c r="H33" s="176">
        <v>21</v>
      </c>
      <c r="I33" s="175">
        <f t="shared" si="14"/>
        <v>0</v>
      </c>
      <c r="Q33" s="169">
        <v>2</v>
      </c>
      <c r="AA33" s="144">
        <v>3</v>
      </c>
      <c r="AB33" s="144">
        <v>1</v>
      </c>
      <c r="AC33" s="144">
        <v>605125703</v>
      </c>
      <c r="BB33" s="144">
        <v>1</v>
      </c>
      <c r="BC33" s="144">
        <f t="shared" si="15"/>
        <v>0</v>
      </c>
      <c r="BD33" s="144">
        <f t="shared" si="16"/>
        <v>0</v>
      </c>
      <c r="BE33" s="144">
        <f t="shared" si="17"/>
        <v>0</v>
      </c>
      <c r="BF33" s="144">
        <f t="shared" si="18"/>
        <v>0</v>
      </c>
      <c r="BG33" s="144">
        <f t="shared" si="19"/>
        <v>0</v>
      </c>
      <c r="CZ33" s="144">
        <v>0.55</v>
      </c>
    </row>
    <row r="34" spans="1:59" ht="12.75">
      <c r="A34" s="177"/>
      <c r="B34" s="178" t="s">
        <v>79</v>
      </c>
      <c r="C34" s="179" t="str">
        <f>CONCATENATE(B26," ",C26)</f>
        <v>91 Doplňující práce na komunikaci</v>
      </c>
      <c r="D34" s="180"/>
      <c r="E34" s="181"/>
      <c r="F34" s="182"/>
      <c r="G34" s="183"/>
      <c r="H34" s="184"/>
      <c r="I34" s="185">
        <f>SUM(I26:I33)</f>
        <v>0</v>
      </c>
      <c r="Q34" s="169">
        <v>4</v>
      </c>
      <c r="BC34" s="186">
        <f>SUM(BC26:BC33)</f>
        <v>0</v>
      </c>
      <c r="BD34" s="186">
        <f>SUM(BD26:BD33)</f>
        <v>0</v>
      </c>
      <c r="BE34" s="186">
        <f>SUM(BE26:BE33)</f>
        <v>0</v>
      </c>
      <c r="BF34" s="186">
        <f>SUM(BF26:BF33)</f>
        <v>0</v>
      </c>
      <c r="BG34" s="186">
        <f>SUM(BG26:BG33)</f>
        <v>0</v>
      </c>
    </row>
    <row r="35" spans="1:17" ht="12.75">
      <c r="A35" s="160" t="s">
        <v>76</v>
      </c>
      <c r="B35" s="161" t="s">
        <v>138</v>
      </c>
      <c r="C35" s="162" t="s">
        <v>139</v>
      </c>
      <c r="D35" s="163"/>
      <c r="E35" s="164"/>
      <c r="F35" s="164"/>
      <c r="G35" s="165"/>
      <c r="H35" s="166" t="s">
        <v>6</v>
      </c>
      <c r="I35" s="167" t="s">
        <v>6</v>
      </c>
      <c r="J35" s="168"/>
      <c r="K35" s="168"/>
      <c r="Q35" s="169">
        <v>1</v>
      </c>
    </row>
    <row r="36" spans="1:104" ht="12.75">
      <c r="A36" s="170">
        <v>23</v>
      </c>
      <c r="B36" s="171" t="s">
        <v>140</v>
      </c>
      <c r="C36" s="172" t="s">
        <v>141</v>
      </c>
      <c r="D36" s="173" t="s">
        <v>142</v>
      </c>
      <c r="E36" s="174">
        <v>3.307804991</v>
      </c>
      <c r="F36" s="174"/>
      <c r="G36" s="175">
        <f>E36*F36</f>
        <v>0</v>
      </c>
      <c r="H36" s="176">
        <v>21</v>
      </c>
      <c r="I36" s="175">
        <f>(H36+100)*G36/100</f>
        <v>0</v>
      </c>
      <c r="Q36" s="169">
        <v>2</v>
      </c>
      <c r="AA36" s="144">
        <v>7</v>
      </c>
      <c r="AB36" s="144">
        <v>1</v>
      </c>
      <c r="AC36" s="144">
        <v>2</v>
      </c>
      <c r="BB36" s="144">
        <v>1</v>
      </c>
      <c r="BC36" s="144">
        <f>IF(BB36=1,G36,0)</f>
        <v>0</v>
      </c>
      <c r="BD36" s="144">
        <f>IF(BB36=2,G36,0)</f>
        <v>0</v>
      </c>
      <c r="BE36" s="144">
        <f>IF(BB36=3,G36,0)</f>
        <v>0</v>
      </c>
      <c r="BF36" s="144">
        <f>IF(BB36=4,G36,0)</f>
        <v>0</v>
      </c>
      <c r="BG36" s="144">
        <f>IF(BB36=5,G36,0)</f>
        <v>0</v>
      </c>
      <c r="CZ36" s="144">
        <v>0</v>
      </c>
    </row>
    <row r="37" spans="1:59" ht="12.75">
      <c r="A37" s="177"/>
      <c r="B37" s="178" t="s">
        <v>79</v>
      </c>
      <c r="C37" s="179" t="str">
        <f>CONCATENATE(B35," ",C35)</f>
        <v>99 Staveništní přesun hmot</v>
      </c>
      <c r="D37" s="180"/>
      <c r="E37" s="181"/>
      <c r="F37" s="182"/>
      <c r="G37" s="183"/>
      <c r="H37" s="184"/>
      <c r="I37" s="185">
        <f>SUM(I35:I36)</f>
        <v>0</v>
      </c>
      <c r="Q37" s="169">
        <v>4</v>
      </c>
      <c r="BC37" s="186">
        <f>SUM(BC35:BC36)</f>
        <v>0</v>
      </c>
      <c r="BD37" s="186">
        <f>SUM(BD35:BD36)</f>
        <v>0</v>
      </c>
      <c r="BE37" s="186">
        <f>SUM(BE35:BE36)</f>
        <v>0</v>
      </c>
      <c r="BF37" s="186">
        <f>SUM(BF35:BF36)</f>
        <v>0</v>
      </c>
      <c r="BG37" s="186">
        <f>SUM(BG35:BG36)</f>
        <v>0</v>
      </c>
    </row>
    <row r="38" ht="12.75">
      <c r="E38" s="144"/>
    </row>
    <row r="39" ht="12.75">
      <c r="E39" s="144"/>
    </row>
    <row r="40" ht="12.75">
      <c r="E40" s="144"/>
    </row>
    <row r="41" ht="12.75">
      <c r="E41" s="144"/>
    </row>
    <row r="42" ht="12.75">
      <c r="E42" s="144"/>
    </row>
    <row r="43" ht="12.75">
      <c r="E43" s="144"/>
    </row>
    <row r="44" ht="12.75">
      <c r="E44" s="144"/>
    </row>
    <row r="45" ht="12.75">
      <c r="E45" s="144"/>
    </row>
    <row r="46" ht="12.75">
      <c r="E46" s="144"/>
    </row>
    <row r="47" ht="12.75">
      <c r="E47" s="144"/>
    </row>
    <row r="48" ht="12.75">
      <c r="E48" s="144"/>
    </row>
    <row r="49" ht="12.75">
      <c r="E49" s="144"/>
    </row>
    <row r="50" ht="12.75">
      <c r="E50" s="144"/>
    </row>
    <row r="51" ht="12.75">
      <c r="E51" s="144"/>
    </row>
    <row r="52" ht="12.75">
      <c r="E52" s="144"/>
    </row>
    <row r="53" ht="12.75">
      <c r="E53" s="144"/>
    </row>
    <row r="54" ht="12.75">
      <c r="E54" s="144"/>
    </row>
    <row r="55" ht="12.75">
      <c r="E55" s="144"/>
    </row>
    <row r="56" ht="12.75">
      <c r="E56" s="144"/>
    </row>
    <row r="57" ht="12.75">
      <c r="E57" s="144"/>
    </row>
    <row r="58" ht="12.75">
      <c r="E58" s="144"/>
    </row>
    <row r="59" ht="12.75">
      <c r="E59" s="144"/>
    </row>
    <row r="60" ht="12.75">
      <c r="E60" s="144"/>
    </row>
    <row r="61" spans="1:7" ht="12.75">
      <c r="A61" s="187"/>
      <c r="B61" s="187"/>
      <c r="C61" s="187"/>
      <c r="D61" s="187"/>
      <c r="E61" s="187"/>
      <c r="F61" s="187"/>
      <c r="G61" s="187"/>
    </row>
    <row r="62" spans="1:7" ht="12.75">
      <c r="A62" s="187"/>
      <c r="B62" s="187"/>
      <c r="C62" s="187"/>
      <c r="D62" s="187"/>
      <c r="E62" s="187"/>
      <c r="F62" s="187"/>
      <c r="G62" s="187"/>
    </row>
    <row r="63" spans="1:7" ht="12.75">
      <c r="A63" s="187"/>
      <c r="B63" s="187"/>
      <c r="C63" s="187"/>
      <c r="D63" s="187"/>
      <c r="E63" s="187"/>
      <c r="F63" s="187"/>
      <c r="G63" s="187"/>
    </row>
    <row r="64" spans="1:7" ht="12.75">
      <c r="A64" s="187"/>
      <c r="B64" s="187"/>
      <c r="C64" s="187"/>
      <c r="D64" s="187"/>
      <c r="E64" s="187"/>
      <c r="F64" s="187"/>
      <c r="G64" s="187"/>
    </row>
    <row r="65" ht="12.75">
      <c r="E65" s="144"/>
    </row>
    <row r="66" ht="12.75">
      <c r="E66" s="144"/>
    </row>
    <row r="67" ht="12.75">
      <c r="E67" s="144"/>
    </row>
    <row r="68" ht="12.75">
      <c r="E68" s="144"/>
    </row>
    <row r="69" ht="12.75">
      <c r="E69" s="144"/>
    </row>
    <row r="70" ht="12.75">
      <c r="E70" s="144"/>
    </row>
    <row r="71" ht="12.75">
      <c r="E71" s="144"/>
    </row>
    <row r="72" ht="12.75">
      <c r="E72" s="144"/>
    </row>
    <row r="73" ht="12.75">
      <c r="E73" s="144"/>
    </row>
    <row r="74" ht="12.75">
      <c r="E74" s="144"/>
    </row>
    <row r="75" ht="12.75">
      <c r="E75" s="144"/>
    </row>
    <row r="76" ht="12.75">
      <c r="E76" s="144"/>
    </row>
    <row r="77" ht="12.75">
      <c r="E77" s="144"/>
    </row>
    <row r="78" ht="12.75">
      <c r="E78" s="144"/>
    </row>
    <row r="79" ht="12.75">
      <c r="E79" s="144"/>
    </row>
    <row r="80" ht="12.75">
      <c r="E80" s="144"/>
    </row>
    <row r="81" ht="12.75">
      <c r="E81" s="144"/>
    </row>
    <row r="82" ht="12.75">
      <c r="E82" s="144"/>
    </row>
    <row r="83" ht="12.75">
      <c r="E83" s="144"/>
    </row>
    <row r="84" ht="12.75">
      <c r="E84" s="144"/>
    </row>
    <row r="85" ht="12.75">
      <c r="E85" s="144"/>
    </row>
    <row r="86" ht="12.75">
      <c r="E86" s="144"/>
    </row>
    <row r="87" ht="12.75">
      <c r="E87" s="144"/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spans="1:2" ht="12.75">
      <c r="A96" s="188"/>
      <c r="B96" s="188"/>
    </row>
    <row r="97" spans="1:7" ht="12.75">
      <c r="A97" s="187"/>
      <c r="B97" s="187"/>
      <c r="C97" s="189"/>
      <c r="D97" s="189"/>
      <c r="E97" s="190"/>
      <c r="F97" s="189"/>
      <c r="G97" s="191"/>
    </row>
    <row r="98" spans="1:7" ht="12.75">
      <c r="A98" s="192"/>
      <c r="B98" s="192"/>
      <c r="C98" s="187"/>
      <c r="D98" s="187"/>
      <c r="E98" s="193"/>
      <c r="F98" s="187"/>
      <c r="G98" s="187"/>
    </row>
    <row r="99" spans="1:7" ht="12.75">
      <c r="A99" s="187"/>
      <c r="B99" s="187"/>
      <c r="C99" s="187"/>
      <c r="D99" s="187"/>
      <c r="E99" s="193"/>
      <c r="F99" s="187"/>
      <c r="G99" s="187"/>
    </row>
    <row r="100" spans="1:7" ht="12.75">
      <c r="A100" s="187"/>
      <c r="B100" s="187"/>
      <c r="C100" s="187"/>
      <c r="D100" s="187"/>
      <c r="E100" s="193"/>
      <c r="F100" s="187"/>
      <c r="G100" s="187"/>
    </row>
    <row r="101" spans="1:7" ht="12.75">
      <c r="A101" s="187"/>
      <c r="B101" s="187"/>
      <c r="C101" s="187"/>
      <c r="D101" s="187"/>
      <c r="E101" s="193"/>
      <c r="F101" s="187"/>
      <c r="G101" s="187"/>
    </row>
    <row r="102" spans="1:7" ht="12.75">
      <c r="A102" s="187"/>
      <c r="B102" s="187"/>
      <c r="C102" s="187"/>
      <c r="D102" s="187"/>
      <c r="E102" s="193"/>
      <c r="F102" s="187"/>
      <c r="G102" s="187"/>
    </row>
    <row r="103" spans="1:7" ht="12.75">
      <c r="A103" s="187"/>
      <c r="B103" s="187"/>
      <c r="C103" s="187"/>
      <c r="D103" s="187"/>
      <c r="E103" s="193"/>
      <c r="F103" s="187"/>
      <c r="G103" s="187"/>
    </row>
    <row r="104" spans="1:7" ht="12.75">
      <c r="A104" s="187"/>
      <c r="B104" s="187"/>
      <c r="C104" s="187"/>
      <c r="D104" s="187"/>
      <c r="E104" s="193"/>
      <c r="F104" s="187"/>
      <c r="G104" s="187"/>
    </row>
    <row r="105" spans="1:7" ht="12.75">
      <c r="A105" s="187"/>
      <c r="B105" s="187"/>
      <c r="C105" s="187"/>
      <c r="D105" s="187"/>
      <c r="E105" s="193"/>
      <c r="F105" s="187"/>
      <c r="G105" s="187"/>
    </row>
    <row r="106" spans="1:7" ht="12.75">
      <c r="A106" s="187"/>
      <c r="B106" s="187"/>
      <c r="C106" s="187"/>
      <c r="D106" s="187"/>
      <c r="E106" s="193"/>
      <c r="F106" s="187"/>
      <c r="G106" s="187"/>
    </row>
    <row r="107" spans="1:7" ht="12.75">
      <c r="A107" s="187"/>
      <c r="B107" s="187"/>
      <c r="C107" s="187"/>
      <c r="D107" s="187"/>
      <c r="E107" s="193"/>
      <c r="F107" s="187"/>
      <c r="G107" s="187"/>
    </row>
    <row r="108" spans="1:7" ht="12.75">
      <c r="A108" s="187"/>
      <c r="B108" s="187"/>
      <c r="C108" s="187"/>
      <c r="D108" s="187"/>
      <c r="E108" s="193"/>
      <c r="F108" s="187"/>
      <c r="G108" s="187"/>
    </row>
    <row r="109" spans="1:7" ht="12.75">
      <c r="A109" s="187"/>
      <c r="B109" s="187"/>
      <c r="C109" s="187"/>
      <c r="D109" s="187"/>
      <c r="E109" s="193"/>
      <c r="F109" s="187"/>
      <c r="G109" s="187"/>
    </row>
    <row r="110" spans="1:7" ht="12.75">
      <c r="A110" s="187"/>
      <c r="B110" s="187"/>
      <c r="C110" s="187"/>
      <c r="D110" s="187"/>
      <c r="E110" s="193"/>
      <c r="F110" s="187"/>
      <c r="G110" s="18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Kročil</dc:creator>
  <cp:keywords/>
  <dc:description/>
  <cp:lastModifiedBy>tomkova</cp:lastModifiedBy>
  <dcterms:created xsi:type="dcterms:W3CDTF">2013-03-14T21:07:37Z</dcterms:created>
  <dcterms:modified xsi:type="dcterms:W3CDTF">2016-07-01T10:31:46Z</dcterms:modified>
  <cp:category/>
  <cp:version/>
  <cp:contentType/>
  <cp:contentStatus/>
</cp:coreProperties>
</file>