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2210"/>
  </bookViews>
  <sheets>
    <sheet name="Rekapitulace stavby" sheetId="1" r:id="rId1"/>
    <sheet name="01 - ZALOŽENÍ TRVALKOVÝCH..." sheetId="2" r:id="rId2"/>
    <sheet name="02 - NÁSLEDNÁ 3 LETÁ PÉČE" sheetId="3" r:id="rId3"/>
  </sheets>
  <definedNames>
    <definedName name="_xlnm._FilterDatabase" localSheetId="1" hidden="1">'01 - ZALOŽENÍ TRVALKOVÝCH...'!$C$120:$K$254</definedName>
    <definedName name="_xlnm._FilterDatabase" localSheetId="2" hidden="1">'02 - NÁSLEDNÁ 3 LETÁ PÉČE'!$C$119:$K$196</definedName>
    <definedName name="_xlnm.Print_Titles" localSheetId="1">'01 - ZALOŽENÍ TRVALKOVÝCH...'!$120:$120</definedName>
    <definedName name="_xlnm.Print_Titles" localSheetId="2">'02 - NÁSLEDNÁ 3 LETÁ PÉČE'!$119:$119</definedName>
    <definedName name="_xlnm.Print_Titles" localSheetId="0">'Rekapitulace stavby'!$92:$92</definedName>
    <definedName name="_xlnm.Print_Area" localSheetId="1">'01 - ZALOŽENÍ TRVALKOVÝCH...'!$C$4:$J$76,'01 - ZALOŽENÍ TRVALKOVÝCH...'!$C$82:$J$102,'01 - ZALOŽENÍ TRVALKOVÝCH...'!$C$108:$K$254</definedName>
    <definedName name="_xlnm.Print_Area" localSheetId="2">'02 - NÁSLEDNÁ 3 LETÁ PÉČE'!$C$4:$J$76,'02 - NÁSLEDNÁ 3 LETÁ PÉČE'!$C$82:$J$101,'02 - NÁSLEDNÁ 3 LETÁ PÉČE'!$C$107:$K$196</definedName>
    <definedName name="_xlnm.Print_Area" localSheetId="0">'Rekapitulace stavby'!$D$4:$AO$76,'Rekapitulace stavby'!$C$82:$AQ$97</definedName>
  </definedNames>
  <calcPr calcId="145621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193" i="3"/>
  <c r="BH193" i="3"/>
  <c r="BG193" i="3"/>
  <c r="BF193" i="3"/>
  <c r="T193" i="3"/>
  <c r="R193" i="3"/>
  <c r="P193" i="3"/>
  <c r="BK193" i="3"/>
  <c r="J193" i="3"/>
  <c r="BE193" i="3"/>
  <c r="BI190" i="3"/>
  <c r="BH190" i="3"/>
  <c r="BG190" i="3"/>
  <c r="BF190" i="3"/>
  <c r="T190" i="3"/>
  <c r="R190" i="3"/>
  <c r="P190" i="3"/>
  <c r="BK190" i="3"/>
  <c r="J190" i="3"/>
  <c r="BE190" i="3" s="1"/>
  <c r="BI187" i="3"/>
  <c r="BH187" i="3"/>
  <c r="BG187" i="3"/>
  <c r="BF187" i="3"/>
  <c r="T187" i="3"/>
  <c r="R187" i="3"/>
  <c r="P187" i="3"/>
  <c r="BK187" i="3"/>
  <c r="J187" i="3"/>
  <c r="BE187" i="3"/>
  <c r="BI183" i="3"/>
  <c r="BH183" i="3"/>
  <c r="BG183" i="3"/>
  <c r="BF183" i="3"/>
  <c r="T183" i="3"/>
  <c r="R183" i="3"/>
  <c r="P183" i="3"/>
  <c r="BK183" i="3"/>
  <c r="J183" i="3"/>
  <c r="BE183" i="3" s="1"/>
  <c r="BI180" i="3"/>
  <c r="BH180" i="3"/>
  <c r="BG180" i="3"/>
  <c r="BF180" i="3"/>
  <c r="T180" i="3"/>
  <c r="R180" i="3"/>
  <c r="P180" i="3"/>
  <c r="BK180" i="3"/>
  <c r="J180" i="3"/>
  <c r="BE180" i="3"/>
  <c r="BI176" i="3"/>
  <c r="BH176" i="3"/>
  <c r="BG176" i="3"/>
  <c r="BF176" i="3"/>
  <c r="T176" i="3"/>
  <c r="R176" i="3"/>
  <c r="P176" i="3"/>
  <c r="P172" i="3" s="1"/>
  <c r="BK176" i="3"/>
  <c r="J176" i="3"/>
  <c r="BE176" i="3" s="1"/>
  <c r="BI173" i="3"/>
  <c r="BH173" i="3"/>
  <c r="BG173" i="3"/>
  <c r="BF173" i="3"/>
  <c r="T173" i="3"/>
  <c r="T172" i="3"/>
  <c r="R173" i="3"/>
  <c r="R172" i="3" s="1"/>
  <c r="P173" i="3"/>
  <c r="BK173" i="3"/>
  <c r="BK172" i="3" s="1"/>
  <c r="J172" i="3" s="1"/>
  <c r="J100" i="3" s="1"/>
  <c r="J173" i="3"/>
  <c r="BE173" i="3" s="1"/>
  <c r="BI168" i="3"/>
  <c r="BH168" i="3"/>
  <c r="BG168" i="3"/>
  <c r="BF168" i="3"/>
  <c r="T168" i="3"/>
  <c r="R168" i="3"/>
  <c r="P168" i="3"/>
  <c r="BK168" i="3"/>
  <c r="J168" i="3"/>
  <c r="BE168" i="3"/>
  <c r="BI165" i="3"/>
  <c r="BH165" i="3"/>
  <c r="BG165" i="3"/>
  <c r="BF165" i="3"/>
  <c r="T165" i="3"/>
  <c r="R165" i="3"/>
  <c r="P165" i="3"/>
  <c r="BK165" i="3"/>
  <c r="J165" i="3"/>
  <c r="BE165" i="3" s="1"/>
  <c r="BI162" i="3"/>
  <c r="BH162" i="3"/>
  <c r="BG162" i="3"/>
  <c r="BF162" i="3"/>
  <c r="T162" i="3"/>
  <c r="R162" i="3"/>
  <c r="P162" i="3"/>
  <c r="BK162" i="3"/>
  <c r="J162" i="3"/>
  <c r="BE162" i="3"/>
  <c r="BI158" i="3"/>
  <c r="BH158" i="3"/>
  <c r="BG158" i="3"/>
  <c r="BF158" i="3"/>
  <c r="T158" i="3"/>
  <c r="R158" i="3"/>
  <c r="P158" i="3"/>
  <c r="BK158" i="3"/>
  <c r="J158" i="3"/>
  <c r="BE158" i="3" s="1"/>
  <c r="BI155" i="3"/>
  <c r="BH155" i="3"/>
  <c r="BG155" i="3"/>
  <c r="BF155" i="3"/>
  <c r="T155" i="3"/>
  <c r="T147" i="3" s="1"/>
  <c r="R155" i="3"/>
  <c r="P155" i="3"/>
  <c r="BK155" i="3"/>
  <c r="J155" i="3"/>
  <c r="BE155" i="3"/>
  <c r="BI151" i="3"/>
  <c r="BH151" i="3"/>
  <c r="BG151" i="3"/>
  <c r="BF151" i="3"/>
  <c r="T151" i="3"/>
  <c r="R151" i="3"/>
  <c r="P151" i="3"/>
  <c r="BK151" i="3"/>
  <c r="J151" i="3"/>
  <c r="BE151" i="3" s="1"/>
  <c r="BI148" i="3"/>
  <c r="BH148" i="3"/>
  <c r="BG148" i="3"/>
  <c r="BF148" i="3"/>
  <c r="T148" i="3"/>
  <c r="R148" i="3"/>
  <c r="R147" i="3" s="1"/>
  <c r="P148" i="3"/>
  <c r="P147" i="3"/>
  <c r="BK148" i="3"/>
  <c r="BK147" i="3" s="1"/>
  <c r="J147" i="3" s="1"/>
  <c r="J99" i="3" s="1"/>
  <c r="J148" i="3"/>
  <c r="BE148" i="3"/>
  <c r="BI143" i="3"/>
  <c r="BH143" i="3"/>
  <c r="BG143" i="3"/>
  <c r="BF143" i="3"/>
  <c r="T143" i="3"/>
  <c r="R143" i="3"/>
  <c r="P143" i="3"/>
  <c r="BK143" i="3"/>
  <c r="J143" i="3"/>
  <c r="BE143" i="3"/>
  <c r="BI140" i="3"/>
  <c r="BH140" i="3"/>
  <c r="BG140" i="3"/>
  <c r="BF140" i="3"/>
  <c r="T140" i="3"/>
  <c r="R140" i="3"/>
  <c r="P140" i="3"/>
  <c r="BK140" i="3"/>
  <c r="J140" i="3"/>
  <c r="BE140" i="3" s="1"/>
  <c r="BI137" i="3"/>
  <c r="BH137" i="3"/>
  <c r="BG137" i="3"/>
  <c r="BF137" i="3"/>
  <c r="T137" i="3"/>
  <c r="R137" i="3"/>
  <c r="P137" i="3"/>
  <c r="BK137" i="3"/>
  <c r="J137" i="3"/>
  <c r="BE137" i="3"/>
  <c r="BI133" i="3"/>
  <c r="BH133" i="3"/>
  <c r="BG133" i="3"/>
  <c r="BF133" i="3"/>
  <c r="J34" i="3" s="1"/>
  <c r="AW96" i="1" s="1"/>
  <c r="T133" i="3"/>
  <c r="R133" i="3"/>
  <c r="P133" i="3"/>
  <c r="BK133" i="3"/>
  <c r="J133" i="3"/>
  <c r="BE133" i="3" s="1"/>
  <c r="BI130" i="3"/>
  <c r="F37" i="3" s="1"/>
  <c r="BD96" i="1" s="1"/>
  <c r="BH130" i="3"/>
  <c r="F36" i="3" s="1"/>
  <c r="BC96" i="1" s="1"/>
  <c r="BG130" i="3"/>
  <c r="BF130" i="3"/>
  <c r="T130" i="3"/>
  <c r="R130" i="3"/>
  <c r="P130" i="3"/>
  <c r="BK130" i="3"/>
  <c r="J130" i="3"/>
  <c r="BE130" i="3"/>
  <c r="BI126" i="3"/>
  <c r="BH126" i="3"/>
  <c r="BG126" i="3"/>
  <c r="BF126" i="3"/>
  <c r="T126" i="3"/>
  <c r="R126" i="3"/>
  <c r="P126" i="3"/>
  <c r="BK126" i="3"/>
  <c r="BK122" i="3" s="1"/>
  <c r="J126" i="3"/>
  <c r="BE126" i="3" s="1"/>
  <c r="BI123" i="3"/>
  <c r="BH123" i="3"/>
  <c r="BG123" i="3"/>
  <c r="F35" i="3" s="1"/>
  <c r="BB96" i="1" s="1"/>
  <c r="BF123" i="3"/>
  <c r="T123" i="3"/>
  <c r="T122" i="3" s="1"/>
  <c r="R123" i="3"/>
  <c r="R122" i="3" s="1"/>
  <c r="P123" i="3"/>
  <c r="P122" i="3" s="1"/>
  <c r="P121" i="3" s="1"/>
  <c r="P120" i="3" s="1"/>
  <c r="AU96" i="1" s="1"/>
  <c r="BK123" i="3"/>
  <c r="J123" i="3"/>
  <c r="BE123" i="3" s="1"/>
  <c r="J117" i="3"/>
  <c r="J116" i="3"/>
  <c r="F116" i="3"/>
  <c r="F114" i="3"/>
  <c r="E112" i="3"/>
  <c r="J92" i="3"/>
  <c r="J91" i="3"/>
  <c r="F91" i="3"/>
  <c r="F89" i="3"/>
  <c r="E87" i="3"/>
  <c r="J18" i="3"/>
  <c r="E18" i="3"/>
  <c r="F92" i="3" s="1"/>
  <c r="F117" i="3"/>
  <c r="J17" i="3"/>
  <c r="J12" i="3"/>
  <c r="J89" i="3" s="1"/>
  <c r="E7" i="3"/>
  <c r="E110" i="3"/>
  <c r="E85" i="3"/>
  <c r="J37" i="2"/>
  <c r="J36" i="2"/>
  <c r="AY95" i="1"/>
  <c r="J35" i="2"/>
  <c r="AX95" i="1" s="1"/>
  <c r="BI254" i="2"/>
  <c r="BH254" i="2"/>
  <c r="BG254" i="2"/>
  <c r="BF254" i="2"/>
  <c r="T254" i="2"/>
  <c r="T253" i="2"/>
  <c r="R254" i="2"/>
  <c r="R253" i="2" s="1"/>
  <c r="P254" i="2"/>
  <c r="P253" i="2"/>
  <c r="BK254" i="2"/>
  <c r="BK253" i="2" s="1"/>
  <c r="J253" i="2" s="1"/>
  <c r="J101" i="2" s="1"/>
  <c r="J254" i="2"/>
  <c r="BE254" i="2" s="1"/>
  <c r="BI250" i="2"/>
  <c r="BH250" i="2"/>
  <c r="BG250" i="2"/>
  <c r="BF250" i="2"/>
  <c r="T250" i="2"/>
  <c r="R250" i="2"/>
  <c r="P250" i="2"/>
  <c r="BK250" i="2"/>
  <c r="J250" i="2"/>
  <c r="BE250" i="2"/>
  <c r="BI247" i="2"/>
  <c r="BH247" i="2"/>
  <c r="BG247" i="2"/>
  <c r="BF247" i="2"/>
  <c r="T247" i="2"/>
  <c r="R247" i="2"/>
  <c r="P247" i="2"/>
  <c r="BK247" i="2"/>
  <c r="J247" i="2"/>
  <c r="BE247" i="2" s="1"/>
  <c r="BI244" i="2"/>
  <c r="BH244" i="2"/>
  <c r="BG244" i="2"/>
  <c r="BF244" i="2"/>
  <c r="T244" i="2"/>
  <c r="R244" i="2"/>
  <c r="P244" i="2"/>
  <c r="BK244" i="2"/>
  <c r="J244" i="2"/>
  <c r="BE244" i="2"/>
  <c r="BI241" i="2"/>
  <c r="BH241" i="2"/>
  <c r="BG241" i="2"/>
  <c r="BF241" i="2"/>
  <c r="T241" i="2"/>
  <c r="R241" i="2"/>
  <c r="P241" i="2"/>
  <c r="BK241" i="2"/>
  <c r="J241" i="2"/>
  <c r="BE241" i="2" s="1"/>
  <c r="BI238" i="2"/>
  <c r="BH238" i="2"/>
  <c r="BG238" i="2"/>
  <c r="BF238" i="2"/>
  <c r="T238" i="2"/>
  <c r="R238" i="2"/>
  <c r="P238" i="2"/>
  <c r="BK238" i="2"/>
  <c r="J238" i="2"/>
  <c r="BE238" i="2"/>
  <c r="BI235" i="2"/>
  <c r="BH235" i="2"/>
  <c r="BG235" i="2"/>
  <c r="BF235" i="2"/>
  <c r="T235" i="2"/>
  <c r="R235" i="2"/>
  <c r="P235" i="2"/>
  <c r="BK235" i="2"/>
  <c r="J235" i="2"/>
  <c r="BE235" i="2" s="1"/>
  <c r="BI232" i="2"/>
  <c r="BH232" i="2"/>
  <c r="BG232" i="2"/>
  <c r="BF232" i="2"/>
  <c r="T232" i="2"/>
  <c r="R232" i="2"/>
  <c r="P232" i="2"/>
  <c r="BK232" i="2"/>
  <c r="J232" i="2"/>
  <c r="BE232" i="2"/>
  <c r="BI229" i="2"/>
  <c r="BH229" i="2"/>
  <c r="BG229" i="2"/>
  <c r="BF229" i="2"/>
  <c r="T229" i="2"/>
  <c r="R229" i="2"/>
  <c r="P229" i="2"/>
  <c r="BK229" i="2"/>
  <c r="J229" i="2"/>
  <c r="BE229" i="2" s="1"/>
  <c r="BI226" i="2"/>
  <c r="BH226" i="2"/>
  <c r="BG226" i="2"/>
  <c r="BF226" i="2"/>
  <c r="T226" i="2"/>
  <c r="R226" i="2"/>
  <c r="P226" i="2"/>
  <c r="BK226" i="2"/>
  <c r="J226" i="2"/>
  <c r="BE226" i="2"/>
  <c r="BI223" i="2"/>
  <c r="BH223" i="2"/>
  <c r="BG223" i="2"/>
  <c r="BF223" i="2"/>
  <c r="T223" i="2"/>
  <c r="R223" i="2"/>
  <c r="P223" i="2"/>
  <c r="BK223" i="2"/>
  <c r="J223" i="2"/>
  <c r="BE223" i="2" s="1"/>
  <c r="BI220" i="2"/>
  <c r="BH220" i="2"/>
  <c r="BG220" i="2"/>
  <c r="BF220" i="2"/>
  <c r="T220" i="2"/>
  <c r="R220" i="2"/>
  <c r="P220" i="2"/>
  <c r="BK220" i="2"/>
  <c r="J220" i="2"/>
  <c r="BE220" i="2"/>
  <c r="BI217" i="2"/>
  <c r="BH217" i="2"/>
  <c r="BG217" i="2"/>
  <c r="BF217" i="2"/>
  <c r="T217" i="2"/>
  <c r="R217" i="2"/>
  <c r="P217" i="2"/>
  <c r="BK217" i="2"/>
  <c r="J217" i="2"/>
  <c r="BE217" i="2" s="1"/>
  <c r="BI214" i="2"/>
  <c r="BH214" i="2"/>
  <c r="BG214" i="2"/>
  <c r="BF214" i="2"/>
  <c r="T214" i="2"/>
  <c r="R214" i="2"/>
  <c r="P214" i="2"/>
  <c r="BK214" i="2"/>
  <c r="J214" i="2"/>
  <c r="BE214" i="2"/>
  <c r="BI211" i="2"/>
  <c r="BH211" i="2"/>
  <c r="BG211" i="2"/>
  <c r="BF211" i="2"/>
  <c r="T211" i="2"/>
  <c r="R211" i="2"/>
  <c r="P211" i="2"/>
  <c r="BK211" i="2"/>
  <c r="J211" i="2"/>
  <c r="BE211" i="2" s="1"/>
  <c r="BI208" i="2"/>
  <c r="BH208" i="2"/>
  <c r="BG208" i="2"/>
  <c r="BF208" i="2"/>
  <c r="T208" i="2"/>
  <c r="R208" i="2"/>
  <c r="P208" i="2"/>
  <c r="BK208" i="2"/>
  <c r="J208" i="2"/>
  <c r="BE208" i="2"/>
  <c r="BI205" i="2"/>
  <c r="BH205" i="2"/>
  <c r="BG205" i="2"/>
  <c r="BF205" i="2"/>
  <c r="T205" i="2"/>
  <c r="R205" i="2"/>
  <c r="P205" i="2"/>
  <c r="BK205" i="2"/>
  <c r="J205" i="2"/>
  <c r="BE205" i="2" s="1"/>
  <c r="BI202" i="2"/>
  <c r="BH202" i="2"/>
  <c r="BG202" i="2"/>
  <c r="BF202" i="2"/>
  <c r="T202" i="2"/>
  <c r="R202" i="2"/>
  <c r="R198" i="2" s="1"/>
  <c r="P202" i="2"/>
  <c r="BK202" i="2"/>
  <c r="J202" i="2"/>
  <c r="BE202" i="2"/>
  <c r="BI199" i="2"/>
  <c r="BH199" i="2"/>
  <c r="BG199" i="2"/>
  <c r="BF199" i="2"/>
  <c r="T199" i="2"/>
  <c r="T198" i="2" s="1"/>
  <c r="R199" i="2"/>
  <c r="P199" i="2"/>
  <c r="P198" i="2" s="1"/>
  <c r="BK199" i="2"/>
  <c r="BK198" i="2"/>
  <c r="J198" i="2" s="1"/>
  <c r="J100" i="2" s="1"/>
  <c r="J199" i="2"/>
  <c r="BE199" i="2"/>
  <c r="BI195" i="2"/>
  <c r="BH195" i="2"/>
  <c r="BG195" i="2"/>
  <c r="BF195" i="2"/>
  <c r="T195" i="2"/>
  <c r="R195" i="2"/>
  <c r="P195" i="2"/>
  <c r="BK195" i="2"/>
  <c r="J195" i="2"/>
  <c r="BE195" i="2" s="1"/>
  <c r="BI191" i="2"/>
  <c r="BH191" i="2"/>
  <c r="BG191" i="2"/>
  <c r="BF191" i="2"/>
  <c r="T191" i="2"/>
  <c r="R191" i="2"/>
  <c r="P191" i="2"/>
  <c r="BK191" i="2"/>
  <c r="J191" i="2"/>
  <c r="BE191" i="2"/>
  <c r="BI182" i="2"/>
  <c r="BH182" i="2"/>
  <c r="BG182" i="2"/>
  <c r="BF182" i="2"/>
  <c r="T182" i="2"/>
  <c r="R182" i="2"/>
  <c r="P182" i="2"/>
  <c r="P178" i="2" s="1"/>
  <c r="BK182" i="2"/>
  <c r="J182" i="2"/>
  <c r="BE182" i="2" s="1"/>
  <c r="BI179" i="2"/>
  <c r="BH179" i="2"/>
  <c r="BG179" i="2"/>
  <c r="BF179" i="2"/>
  <c r="T179" i="2"/>
  <c r="T178" i="2"/>
  <c r="R179" i="2"/>
  <c r="R178" i="2" s="1"/>
  <c r="P179" i="2"/>
  <c r="BK179" i="2"/>
  <c r="BK178" i="2" s="1"/>
  <c r="J178" i="2" s="1"/>
  <c r="J99" i="2" s="1"/>
  <c r="J179" i="2"/>
  <c r="BE179" i="2" s="1"/>
  <c r="BI175" i="2"/>
  <c r="BH175" i="2"/>
  <c r="BG175" i="2"/>
  <c r="BF175" i="2"/>
  <c r="T175" i="2"/>
  <c r="R175" i="2"/>
  <c r="P175" i="2"/>
  <c r="BK175" i="2"/>
  <c r="J175" i="2"/>
  <c r="BE175" i="2"/>
  <c r="BI172" i="2"/>
  <c r="BH172" i="2"/>
  <c r="BG172" i="2"/>
  <c r="BF172" i="2"/>
  <c r="T172" i="2"/>
  <c r="R172" i="2"/>
  <c r="P172" i="2"/>
  <c r="BK172" i="2"/>
  <c r="J172" i="2"/>
  <c r="BE172" i="2" s="1"/>
  <c r="BI169" i="2"/>
  <c r="BH169" i="2"/>
  <c r="BG169" i="2"/>
  <c r="BF169" i="2"/>
  <c r="T169" i="2"/>
  <c r="R169" i="2"/>
  <c r="P169" i="2"/>
  <c r="BK169" i="2"/>
  <c r="J169" i="2"/>
  <c r="BE169" i="2"/>
  <c r="BI166" i="2"/>
  <c r="BH166" i="2"/>
  <c r="BG166" i="2"/>
  <c r="BF166" i="2"/>
  <c r="T166" i="2"/>
  <c r="R166" i="2"/>
  <c r="P166" i="2"/>
  <c r="BK166" i="2"/>
  <c r="J166" i="2"/>
  <c r="BE166" i="2" s="1"/>
  <c r="BI163" i="2"/>
  <c r="BH163" i="2"/>
  <c r="BG163" i="2"/>
  <c r="BF163" i="2"/>
  <c r="T163" i="2"/>
  <c r="R163" i="2"/>
  <c r="P163" i="2"/>
  <c r="BK163" i="2"/>
  <c r="J163" i="2"/>
  <c r="BE163" i="2"/>
  <c r="BI159" i="2"/>
  <c r="BH159" i="2"/>
  <c r="BG159" i="2"/>
  <c r="BF159" i="2"/>
  <c r="T159" i="2"/>
  <c r="R159" i="2"/>
  <c r="P159" i="2"/>
  <c r="BK159" i="2"/>
  <c r="J159" i="2"/>
  <c r="BE159" i="2" s="1"/>
  <c r="BI155" i="2"/>
  <c r="BH155" i="2"/>
  <c r="BG155" i="2"/>
  <c r="BF155" i="2"/>
  <c r="T155" i="2"/>
  <c r="R155" i="2"/>
  <c r="P155" i="2"/>
  <c r="BK155" i="2"/>
  <c r="J155" i="2"/>
  <c r="BE155" i="2"/>
  <c r="BI152" i="2"/>
  <c r="BH152" i="2"/>
  <c r="BG152" i="2"/>
  <c r="BF152" i="2"/>
  <c r="T152" i="2"/>
  <c r="R152" i="2"/>
  <c r="P152" i="2"/>
  <c r="BK152" i="2"/>
  <c r="J152" i="2"/>
  <c r="BE152" i="2" s="1"/>
  <c r="BI149" i="2"/>
  <c r="BH149" i="2"/>
  <c r="BG149" i="2"/>
  <c r="BF149" i="2"/>
  <c r="T149" i="2"/>
  <c r="R149" i="2"/>
  <c r="P149" i="2"/>
  <c r="BK149" i="2"/>
  <c r="J149" i="2"/>
  <c r="BE149" i="2"/>
  <c r="BI146" i="2"/>
  <c r="BH146" i="2"/>
  <c r="BG146" i="2"/>
  <c r="BF146" i="2"/>
  <c r="T146" i="2"/>
  <c r="R146" i="2"/>
  <c r="P146" i="2"/>
  <c r="BK146" i="2"/>
  <c r="J146" i="2"/>
  <c r="BE146" i="2" s="1"/>
  <c r="BI143" i="2"/>
  <c r="BH143" i="2"/>
  <c r="BG143" i="2"/>
  <c r="BF143" i="2"/>
  <c r="T143" i="2"/>
  <c r="R143" i="2"/>
  <c r="P143" i="2"/>
  <c r="BK143" i="2"/>
  <c r="J143" i="2"/>
  <c r="BE143" i="2"/>
  <c r="BI139" i="2"/>
  <c r="BH139" i="2"/>
  <c r="BG139" i="2"/>
  <c r="BF139" i="2"/>
  <c r="T139" i="2"/>
  <c r="R139" i="2"/>
  <c r="P139" i="2"/>
  <c r="BK139" i="2"/>
  <c r="BK123" i="2" s="1"/>
  <c r="J139" i="2"/>
  <c r="BE139" i="2" s="1"/>
  <c r="BI135" i="2"/>
  <c r="BH135" i="2"/>
  <c r="BG135" i="2"/>
  <c r="BF135" i="2"/>
  <c r="T135" i="2"/>
  <c r="R135" i="2"/>
  <c r="R123" i="2" s="1"/>
  <c r="P135" i="2"/>
  <c r="BK135" i="2"/>
  <c r="J135" i="2"/>
  <c r="BE135" i="2"/>
  <c r="BI131" i="2"/>
  <c r="BH131" i="2"/>
  <c r="BG131" i="2"/>
  <c r="BF131" i="2"/>
  <c r="F34" i="2" s="1"/>
  <c r="BA95" i="1" s="1"/>
  <c r="T131" i="2"/>
  <c r="R131" i="2"/>
  <c r="P131" i="2"/>
  <c r="BK131" i="2"/>
  <c r="J131" i="2"/>
  <c r="BE131" i="2" s="1"/>
  <c r="BI128" i="2"/>
  <c r="BH128" i="2"/>
  <c r="F36" i="2" s="1"/>
  <c r="BC95" i="1" s="1"/>
  <c r="BC94" i="1" s="1"/>
  <c r="BG128" i="2"/>
  <c r="BF128" i="2"/>
  <c r="T128" i="2"/>
  <c r="R128" i="2"/>
  <c r="P128" i="2"/>
  <c r="BK128" i="2"/>
  <c r="J128" i="2"/>
  <c r="BE128" i="2"/>
  <c r="BI124" i="2"/>
  <c r="F37" i="2" s="1"/>
  <c r="BD95" i="1" s="1"/>
  <c r="BH124" i="2"/>
  <c r="BG124" i="2"/>
  <c r="F35" i="2"/>
  <c r="BB95" i="1" s="1"/>
  <c r="BF124" i="2"/>
  <c r="J34" i="2" s="1"/>
  <c r="AW95" i="1" s="1"/>
  <c r="T124" i="2"/>
  <c r="T123" i="2"/>
  <c r="T122" i="2" s="1"/>
  <c r="T121" i="2" s="1"/>
  <c r="R124" i="2"/>
  <c r="P124" i="2"/>
  <c r="P123" i="2"/>
  <c r="BK124" i="2"/>
  <c r="J124" i="2"/>
  <c r="BE124" i="2"/>
  <c r="J118" i="2"/>
  <c r="J117" i="2"/>
  <c r="F117" i="2"/>
  <c r="F115" i="2"/>
  <c r="E113" i="2"/>
  <c r="J92" i="2"/>
  <c r="J91" i="2"/>
  <c r="F91" i="2"/>
  <c r="F89" i="2"/>
  <c r="E87" i="2"/>
  <c r="J18" i="2"/>
  <c r="E18" i="2"/>
  <c r="F118" i="2" s="1"/>
  <c r="F92" i="2"/>
  <c r="J17" i="2"/>
  <c r="J12" i="2"/>
  <c r="J115" i="2"/>
  <c r="J89" i="2"/>
  <c r="E7" i="2"/>
  <c r="E111" i="2" s="1"/>
  <c r="AS94" i="1"/>
  <c r="L90" i="1"/>
  <c r="AM90" i="1"/>
  <c r="AM89" i="1"/>
  <c r="L89" i="1"/>
  <c r="AM87" i="1"/>
  <c r="L87" i="1"/>
  <c r="L85" i="1"/>
  <c r="L84" i="1"/>
  <c r="J33" i="2" l="1"/>
  <c r="AV95" i="1" s="1"/>
  <c r="AT95" i="1" s="1"/>
  <c r="J33" i="3"/>
  <c r="AV96" i="1" s="1"/>
  <c r="AT96" i="1" s="1"/>
  <c r="F33" i="3"/>
  <c r="AZ96" i="1" s="1"/>
  <c r="BB94" i="1"/>
  <c r="F33" i="2"/>
  <c r="AZ95" i="1" s="1"/>
  <c r="J122" i="3"/>
  <c r="J98" i="3" s="1"/>
  <c r="BK121" i="3"/>
  <c r="AY94" i="1"/>
  <c r="W32" i="1"/>
  <c r="P122" i="2"/>
  <c r="P121" i="2" s="1"/>
  <c r="AU95" i="1" s="1"/>
  <c r="AU94" i="1" s="1"/>
  <c r="R121" i="3"/>
  <c r="R120" i="3" s="1"/>
  <c r="J123" i="2"/>
  <c r="J98" i="2" s="1"/>
  <c r="BK122" i="2"/>
  <c r="BD94" i="1"/>
  <c r="W33" i="1" s="1"/>
  <c r="BA94" i="1"/>
  <c r="R122" i="2"/>
  <c r="R121" i="2" s="1"/>
  <c r="T121" i="3"/>
  <c r="T120" i="3" s="1"/>
  <c r="J114" i="3"/>
  <c r="F34" i="3"/>
  <c r="BA96" i="1" s="1"/>
  <c r="E85" i="2"/>
  <c r="W30" i="1" l="1"/>
  <c r="AW94" i="1"/>
  <c r="AK30" i="1" s="1"/>
  <c r="J122" i="2"/>
  <c r="J97" i="2" s="1"/>
  <c r="BK121" i="2"/>
  <c r="J121" i="2" s="1"/>
  <c r="AZ94" i="1"/>
  <c r="AX94" i="1"/>
  <c r="W31" i="1"/>
  <c r="J121" i="3"/>
  <c r="J97" i="3" s="1"/>
  <c r="BK120" i="3"/>
  <c r="J120" i="3" s="1"/>
  <c r="AV94" i="1" l="1"/>
  <c r="W29" i="1"/>
  <c r="J96" i="2"/>
  <c r="J30" i="2"/>
  <c r="J96" i="3"/>
  <c r="J30" i="3"/>
  <c r="J39" i="3" l="1"/>
  <c r="AG96" i="1"/>
  <c r="AN96" i="1" s="1"/>
  <c r="AG95" i="1"/>
  <c r="J39" i="2"/>
  <c r="AK29" i="1"/>
  <c r="AT94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<sst xmlns="http://schemas.openxmlformats.org/spreadsheetml/2006/main" count="2615" uniqueCount="372">
  <si>
    <t>Export Komplet</t>
  </si>
  <si>
    <t/>
  </si>
  <si>
    <t>2.0</t>
  </si>
  <si>
    <t>ZAMOK</t>
  </si>
  <si>
    <t>False</t>
  </si>
  <si>
    <t>{97204706-fe9e-4a57-9b06-dc0752a26569}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</si>
  <si>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</si>
  <si>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</si>
  <si>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</si>
  <si>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</si>
  <si>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</si>
  <si>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</si>
  <si>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</si>
  <si>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</si>
  <si>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2019-36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</si>
  <si>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</si>
  <si>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</si>
  <si>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NÁVRH ZÁHONŮ NA UL.TĚŠÍNSKÁ III</t>
  </si>
  <si>
    <t>KSO:</t>
  </si>
  <si>
    <t>CC-CZ:</t>
  </si>
  <si>
    <t>Místo:</t>
  </si>
  <si>
    <t>k.ú.Radvavine</t>
  </si>
  <si>
    <t>Datum:</t>
  </si>
  <si>
    <t>16. 12. 2019</t>
  </si>
  <si>
    <t>Zadavatel:</t>
  </si>
  <si>
    <t>IČ:</t>
  </si>
  <si>
    <t>SMO ÚMOb Radvanice a Bartovice</t>
  </si>
  <si>
    <t>DIČ:</t>
  </si>
  <si>
    <t>Uchazeč:</t>
  </si>
  <si>
    <t>Vyplň údaj</t>
  </si>
  <si>
    <t>Projektant:</t>
  </si>
  <si>
    <t>69221189</t>
  </si>
  <si>
    <t>Ing.Magda Cigánková Fialová</t>
  </si>
  <si>
    <t>True</t>
  </si>
  <si>
    <t>Zpracovatel:</t>
  </si>
  <si>
    <t>Ing. Magda Cigánková Fialová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</si>
  <si>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</si>
  <si>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</si>
  <si>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</si>
  <si>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</si>
  <si>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</si>
  <si>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</si>
  <si>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</si>
  <si>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</si>
  <si>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</si>
  <si>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</si>
  <si>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</si>
  <si>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</si>
  <si>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</si>
  <si>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</si>
  <si>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</si>
  <si>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</si>
  <si>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</si>
  <si>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</si>
  <si>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</si>
  <si>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</si>
  <si>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</si>
  <si>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</si>
  <si>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</si>
  <si>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</si>
  <si>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</si>
  <si>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</si>
  <si>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</si>
  <si>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</si>
  <si>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</si>
  <si>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</si>
  <si>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</si>
  <si>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</si>
  <si>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</si>
  <si>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</si>
  <si>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</si>
  <si>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</si>
  <si>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</si>
  <si>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</si>
  <si>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</si>
  <si>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</si>
  <si>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</si>
  <si>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</si>
  <si>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</si>
  <si>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</si>
  <si>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</si>
  <si>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</si>
  <si>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</si>
  <si>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ZALOŽENÍ TRVALKOVÝCH ZÁHONŮ</t>
  </si>
  <si>
    <t>STA</t>
  </si>
  <si>
    <t>1</t>
  </si>
  <si>
    <t>{42883242-3932-45b5-8e50-2bf3e81746f9}</t>
  </si>
  <si>
    <t>2</t>
  </si>
  <si>
    <t>02</t>
  </si>
  <si>
    <t>NÁSLEDNÁ 3 LETÁ PÉČE</t>
  </si>
  <si>
    <t>{ecfbfc01-2fdb-463c-9311-067db50f241a}</t>
  </si>
  <si>
    <t>KRYCÍ LIST SOUPISU PRACÍ</t>
  </si>
  <si>
    <t>Objekt:</t>
  </si>
  <si>
    <t>01 - ZALOŽENÍ TRVALKOVÝCH ZÁHONŮ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</si>
  <si>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</si>
  <si>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</si>
  <si>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</si>
  <si>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</si>
  <si>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</si>
  <si>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</si>
  <si>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</si>
  <si>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2T - Materiál</t>
  </si>
  <si>
    <t xml:space="preserve">    3T - Rostlinný materiál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</si>
  <si>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</si>
  <si>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</si>
  <si>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</si>
  <si>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</si>
  <si>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</si>
  <si>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</si>
  <si>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</si>
  <si>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</si>
  <si>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</si>
  <si>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</si>
  <si>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</si>
  <si>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</si>
  <si>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</si>
  <si>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</si>
  <si>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</si>
  <si>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</si>
  <si>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</si>
  <si>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</si>
  <si>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</si>
  <si>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</si>
  <si>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</si>
  <si>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</si>
  <si>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2017 01</t>
  </si>
  <si>
    <t>4</t>
  </si>
  <si>
    <t>-283582678</t>
  </si>
  <si>
    <t>VV</t>
  </si>
  <si>
    <t>"dle textové zprávy, až do hloubky 10cm"</t>
  </si>
  <si>
    <t>"výsadbový záhon" 54,5</t>
  </si>
  <si>
    <t>Součet</t>
  </si>
  <si>
    <t>131101101</t>
  </si>
  <si>
    <t>Hloubení jam nezapažených v hornině tř. 1 a 2 objemu do 100 m3</t>
  </si>
  <si>
    <t>m3</t>
  </si>
  <si>
    <t>181061726</t>
  </si>
  <si>
    <t>"odstranění stávající zeminy do hloubky 28cm od okraje chodníku" 54,5*0,28</t>
  </si>
  <si>
    <t>3</t>
  </si>
  <si>
    <t>162701105</t>
  </si>
  <si>
    <t>Vodorovné přemístění do 10000 m výkopku/sypaniny z horniny tř. 1 až 4</t>
  </si>
  <si>
    <t>1732842622</t>
  </si>
  <si>
    <t>"travní drn a zemina"</t>
  </si>
  <si>
    <t>(0,28*54,5)+(0,1*54,5)</t>
  </si>
  <si>
    <t>171201211</t>
  </si>
  <si>
    <t>Poplatek za uložení odpadu ze sypaniny na skládce (skládkovné)</t>
  </si>
  <si>
    <t>t</t>
  </si>
  <si>
    <t>-1522220015</t>
  </si>
  <si>
    <t>"dle výkresu číslo 2 a technické zprávy"</t>
  </si>
  <si>
    <t>(54,5*0,4)*1,17</t>
  </si>
  <si>
    <t>5</t>
  </si>
  <si>
    <t>171201201</t>
  </si>
  <si>
    <t>Uložení sypaniny na skládku vč.dovozu</t>
  </si>
  <si>
    <t>2131739321</t>
  </si>
  <si>
    <t>"dle výkresu číslo  a technické zprávy"</t>
  </si>
  <si>
    <t>0,4*54,5</t>
  </si>
  <si>
    <t>6</t>
  </si>
  <si>
    <t>181301106</t>
  </si>
  <si>
    <t>Rozprostření dovezeného substrátu tl vrstvy do 400 mm pl do 500 m2 v rovině nebo ve svahu do 1:5</t>
  </si>
  <si>
    <t>-965107177</t>
  </si>
  <si>
    <t>"celková výměra záhonů" 54,5*1,03</t>
  </si>
  <si>
    <t>7</t>
  </si>
  <si>
    <t>183111111</t>
  </si>
  <si>
    <t>Hloubení jamek bez výměny půdy zeminy tř 1 až 4 objem do 0,002 m3 v rovině a svahu do 1:5</t>
  </si>
  <si>
    <t>kus</t>
  </si>
  <si>
    <t>1286321025</t>
  </si>
  <si>
    <t>"cibuloviny" 979</t>
  </si>
  <si>
    <t>8</t>
  </si>
  <si>
    <t>183111112</t>
  </si>
  <si>
    <t>Hloubení jamek bez výměny půdy zeminy tř 1 až 4 objem do 0,005 m3 v rovině a svahu do 1:5</t>
  </si>
  <si>
    <t>-1887507259</t>
  </si>
  <si>
    <t>"Trvalky a traviny, růže" 668</t>
  </si>
  <si>
    <t>9</t>
  </si>
  <si>
    <t>183205112</t>
  </si>
  <si>
    <t>Založení záhonu v rovině a svahu do 1:5 zemina tř 3</t>
  </si>
  <si>
    <t>-960188514</t>
  </si>
  <si>
    <t>"dle textové zrávy a výkresu" 54,5</t>
  </si>
  <si>
    <t>10</t>
  </si>
  <si>
    <t>183211313</t>
  </si>
  <si>
    <t>Výsadba cibulí nebo hlíz</t>
  </si>
  <si>
    <t>-678022440</t>
  </si>
  <si>
    <t>"dle textové zprávy a výkresu "</t>
  </si>
  <si>
    <t>11</t>
  </si>
  <si>
    <t>183211322</t>
  </si>
  <si>
    <t>Výsadba květin hrnkových D květináče do 120 mm</t>
  </si>
  <si>
    <t>2084566408</t>
  </si>
  <si>
    <t>"dle textové zprávy a výkresu"</t>
  </si>
  <si>
    <t>"trvalky a traviny" 668</t>
  </si>
  <si>
    <t>12</t>
  </si>
  <si>
    <t>183403132</t>
  </si>
  <si>
    <t>Obdělání půdy rytím zemina tř 3 v rovině a svahu do 1:5</t>
  </si>
  <si>
    <t>-806408439</t>
  </si>
  <si>
    <t>"dle textové zprávy a výkresů " 54,5</t>
  </si>
  <si>
    <t>13</t>
  </si>
  <si>
    <t>184802111</t>
  </si>
  <si>
    <t>Chemické odplevelení před založením kultury nad 20 m2 postřikem na široko v rovině a svahu do 1:5</t>
  </si>
  <si>
    <t>1847201505</t>
  </si>
  <si>
    <t>"nově založený záhon 2x"  54,5*2</t>
  </si>
  <si>
    <t>14</t>
  </si>
  <si>
    <t>184911161</t>
  </si>
  <si>
    <t>Mulčování záhonů kačírkem tl. vrstvy do 0,1 m v rovině a svahu do 1:5</t>
  </si>
  <si>
    <t>751210027</t>
  </si>
  <si>
    <t>"záhony mulčované štěrkem" 54,5*1,03</t>
  </si>
  <si>
    <t>185804312</t>
  </si>
  <si>
    <t>Zalití rostlin vodou plocha přes 20 m2 3x</t>
  </si>
  <si>
    <t>1176542390</t>
  </si>
  <si>
    <t>"záhon"(54,5*0,1)*3</t>
  </si>
  <si>
    <t>16</t>
  </si>
  <si>
    <t>185851121</t>
  </si>
  <si>
    <t>Dovoz vody pro zálivku rostlin za vzdálenost do 1000 m</t>
  </si>
  <si>
    <t>1771440883</t>
  </si>
  <si>
    <t>2T</t>
  </si>
  <si>
    <t>Materiál</t>
  </si>
  <si>
    <t>17</t>
  </si>
  <si>
    <t>M</t>
  </si>
  <si>
    <t>252340010</t>
  </si>
  <si>
    <t>herbicid totální, Roundup Klasik, bal. 1 l</t>
  </si>
  <si>
    <t>litr</t>
  </si>
  <si>
    <t>2074207354</t>
  </si>
  <si>
    <t>"záhon"  (2*54,5)*0,0005*1,03</t>
  </si>
  <si>
    <t>18</t>
  </si>
  <si>
    <t>103211000a</t>
  </si>
  <si>
    <t>Pěstební substrát na extenzivní záhony propařený vč. dopravy</t>
  </si>
  <si>
    <t>-419556302</t>
  </si>
  <si>
    <t>"Kulturní vrstva kvalitní ornice - 70% objemu"</t>
  </si>
  <si>
    <t>"Štěrk (frakce 4-8) - 30% objemu"</t>
  </si>
  <si>
    <t>"Půdní kondicionér - 1kg/m3 nebo hydrogel"</t>
  </si>
  <si>
    <t>"Hnojivo s dlouhodobým uvolňováním -  3kg / 1m3"</t>
  </si>
  <si>
    <t>"dle výkresu číslo 3,4,5 a technické zprávy"</t>
  </si>
  <si>
    <t>"extenzivní záhony"</t>
  </si>
  <si>
    <t>0,4*54,5*1,03</t>
  </si>
  <si>
    <t>19</t>
  </si>
  <si>
    <t>58348740</t>
  </si>
  <si>
    <t>kamená drť (štěrk) frakce 8-16, včetně dopravy</t>
  </si>
  <si>
    <t>1685138780</t>
  </si>
  <si>
    <t>"čistá kamená drť"</t>
  </si>
  <si>
    <t>"záhony mulčované štěrkem,drtí" (54,5*0,07*1,03)*1,17</t>
  </si>
  <si>
    <t>20</t>
  </si>
  <si>
    <t>MAT 46</t>
  </si>
  <si>
    <t>Voda na zalití</t>
  </si>
  <si>
    <t>-1672732639</t>
  </si>
  <si>
    <t>3T</t>
  </si>
  <si>
    <t>Rostlinný materiál</t>
  </si>
  <si>
    <t>A</t>
  </si>
  <si>
    <t>Rosa'Sommerabend' k 2l</t>
  </si>
  <si>
    <t>ks</t>
  </si>
  <si>
    <t>1874935202</t>
  </si>
  <si>
    <t>"dle specifikace v textové zprávě, v.s. 5 výhonů min.30cm" 7</t>
  </si>
  <si>
    <t>22</t>
  </si>
  <si>
    <t>B</t>
  </si>
  <si>
    <t>Rosa innocencia k 2l</t>
  </si>
  <si>
    <t>-1641395133</t>
  </si>
  <si>
    <t>23</t>
  </si>
  <si>
    <t>Nassella tenuissima K9</t>
  </si>
  <si>
    <t>689474073</t>
  </si>
  <si>
    <t>"dle specifikace v textové zprávě" 50</t>
  </si>
  <si>
    <t>24</t>
  </si>
  <si>
    <t>p2</t>
  </si>
  <si>
    <t>Stipa barbata k9</t>
  </si>
  <si>
    <t>-368343432</t>
  </si>
  <si>
    <t>25</t>
  </si>
  <si>
    <t>pp12</t>
  </si>
  <si>
    <t>Rudbeckia hirta'Cherry brandy' K9</t>
  </si>
  <si>
    <t>332014184</t>
  </si>
  <si>
    <t>26</t>
  </si>
  <si>
    <t>t1</t>
  </si>
  <si>
    <t>Achilea millefolium'Red Velvet' K9</t>
  </si>
  <si>
    <t>928488019</t>
  </si>
  <si>
    <t>"dle specifikace v textové zprávě" 40</t>
  </si>
  <si>
    <t>27</t>
  </si>
  <si>
    <t>Veronica spicata incana K9</t>
  </si>
  <si>
    <t>276976058</t>
  </si>
  <si>
    <t>"dle specifikace v textové zprávě" 60</t>
  </si>
  <si>
    <t>28</t>
  </si>
  <si>
    <t>p21</t>
  </si>
  <si>
    <t>Gypsophilla paniculata'Compacta Plena' K9</t>
  </si>
  <si>
    <t>1507487369</t>
  </si>
  <si>
    <t>29</t>
  </si>
  <si>
    <t>Helleborus x ballardiae'Cinnamon Snow' K9</t>
  </si>
  <si>
    <t>-1628729707</t>
  </si>
  <si>
    <t>"dle specifikace v textové zprávě" 51</t>
  </si>
  <si>
    <t>30</t>
  </si>
  <si>
    <t>p11</t>
  </si>
  <si>
    <t>Euphorbia polychroma  K9</t>
  </si>
  <si>
    <t>-1388149177</t>
  </si>
  <si>
    <t>"dle specifikace v textové zprávě"61</t>
  </si>
  <si>
    <t>31</t>
  </si>
  <si>
    <t>p19</t>
  </si>
  <si>
    <t>Nepeta x faasenii K9</t>
  </si>
  <si>
    <t>-461638022</t>
  </si>
  <si>
    <t>32</t>
  </si>
  <si>
    <t>Artemisia schmidtiana'Nana' K9</t>
  </si>
  <si>
    <t>548587784</t>
  </si>
  <si>
    <t>"dle specifikace v textové zprávě" 52</t>
  </si>
  <si>
    <t>33</t>
  </si>
  <si>
    <t>p20</t>
  </si>
  <si>
    <t>Geranium sanquineum'Album' K9</t>
  </si>
  <si>
    <t>-275894779</t>
  </si>
  <si>
    <t>34</t>
  </si>
  <si>
    <t>Salvia nemorosa'Blue Queen' K9</t>
  </si>
  <si>
    <t>-359404749</t>
  </si>
  <si>
    <t>35</t>
  </si>
  <si>
    <t>sc8</t>
  </si>
  <si>
    <t>Colchicum speciosum'The Gigant'</t>
  </si>
  <si>
    <t>-1704995634</t>
  </si>
  <si>
    <t>"dle specifikace v textové zprávě" 163</t>
  </si>
  <si>
    <t>36</t>
  </si>
  <si>
    <t>sc2</t>
  </si>
  <si>
    <t>Tulipa praestans Unicum</t>
  </si>
  <si>
    <t>-1387344293</t>
  </si>
  <si>
    <t>"dle specifikace v textové zprávě" 272</t>
  </si>
  <si>
    <t>37</t>
  </si>
  <si>
    <t>sc5</t>
  </si>
  <si>
    <t>Tulipa praestans Shogun</t>
  </si>
  <si>
    <t>-138799899</t>
  </si>
  <si>
    <t>"dle výkresu a textové zprávy" 272</t>
  </si>
  <si>
    <t>38</t>
  </si>
  <si>
    <t>sc3</t>
  </si>
  <si>
    <t>Narcisus poeticus recurvus</t>
  </si>
  <si>
    <t>1582528137</t>
  </si>
  <si>
    <t>998</t>
  </si>
  <si>
    <t>Přesun hmot</t>
  </si>
  <si>
    <t>39</t>
  </si>
  <si>
    <t>998231311</t>
  </si>
  <si>
    <t>Přesun hmot pro sadovnické a krajinářské úpravy vodorovně do 5000 m</t>
  </si>
  <si>
    <t>-1194087711</t>
  </si>
  <si>
    <t>02 - NÁSLEDNÁ 3 LETÁ PÉČE</t>
  </si>
  <si>
    <t xml:space="preserve">    1 - NÁLEDNÁ PÉČE 1 ROK PO VÝSADBĚ</t>
  </si>
  <si>
    <t xml:space="preserve">    2R - NÁLEDNÁ PÉČE 2 ROK PO VÝSADBĚ</t>
  </si>
  <si>
    <t xml:space="preserve">    3R - NÁLEDNÁ PÉČE 3 ROK PO VÝSADBĚ</t>
  </si>
  <si>
    <t>NÁLEDNÁ PÉČE 1 ROK PO VÝSADBĚ</t>
  </si>
  <si>
    <t>111111232</t>
  </si>
  <si>
    <t>Odklízení plevele z vypletých záhonů pomocí košů při středním zaplevelení do 100 m</t>
  </si>
  <si>
    <t>-1501848063</t>
  </si>
  <si>
    <t>"celkově záhony 3x za sezónu" 54,5*3</t>
  </si>
  <si>
    <t>185804252</t>
  </si>
  <si>
    <t>Odstranění odkvetlých a odumřelých částí trvalek s odklizením odpadu do 20 km</t>
  </si>
  <si>
    <t>758320269</t>
  </si>
  <si>
    <t>" ostříhání travin, odkvetlých částí, odstranění suchých částí"</t>
  </si>
  <si>
    <t>"3x ročně" 54,5*3</t>
  </si>
  <si>
    <t>Zalití rostlin vodou plocha přes 20 m2, 6x ročně</t>
  </si>
  <si>
    <t>2000200796</t>
  </si>
  <si>
    <t>"předpoklad 6x ročně" (54,5*0,1)*6</t>
  </si>
  <si>
    <t>185804511</t>
  </si>
  <si>
    <t>Odplevelení záhonu květin v rovině a svahu do 1:5</t>
  </si>
  <si>
    <t>533306805</t>
  </si>
  <si>
    <t>"odplevelení 3x za sezónu v prvních třech letech"</t>
  </si>
  <si>
    <t>54,5*3</t>
  </si>
  <si>
    <t>-1634350081</t>
  </si>
  <si>
    <t>-1913393568</t>
  </si>
  <si>
    <t>vl026</t>
  </si>
  <si>
    <t>Doplňkové práce dle potřeby viz.text</t>
  </si>
  <si>
    <t>-373183228</t>
  </si>
  <si>
    <t>"doplnění a rozesazení přerostlých sazenic, přihnojení, postřik proti chorobám a škudcům,  obrub"</t>
  </si>
  <si>
    <t>2R</t>
  </si>
  <si>
    <t>NÁLEDNÁ PÉČE 2 ROK PO VÝSADBĚ</t>
  </si>
  <si>
    <t>-1232426831</t>
  </si>
  <si>
    <t>-956761950</t>
  </si>
  <si>
    <t>657883785</t>
  </si>
  <si>
    <t>957753543</t>
  </si>
  <si>
    <t>-1822266363</t>
  </si>
  <si>
    <t>MAT46</t>
  </si>
  <si>
    <t>-1343431408</t>
  </si>
  <si>
    <t>-1147628470</t>
  </si>
  <si>
    <t>3R</t>
  </si>
  <si>
    <t>NÁLEDNÁ PÉČE 3 ROK PO VÝSADBĚ</t>
  </si>
  <si>
    <t>-1549992056</t>
  </si>
  <si>
    <t>-657958673</t>
  </si>
  <si>
    <t>879551816</t>
  </si>
  <si>
    <t>-2120796979</t>
  </si>
  <si>
    <t>1530668116</t>
  </si>
  <si>
    <t>337229815</t>
  </si>
  <si>
    <t>2028720065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</si>
</sst>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1"/>
      <c r="AQ5" s="21"/>
      <c r="AR5" s="19"/>
      <c r="BE5" s="257" t="s">
        <v>15</v>
      </c>
      <c r="BS5" s="16" t="s">
        <v>6</v>
      </c>
    </row>
    <row r="6" spans="1:74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1"/>
      <c r="AQ6" s="21"/>
      <c r="AR6" s="19"/>
      <c r="BE6" s="258"/>
      <c r="BS6" s="16" t="s">
        <v>6</v>
      </c>
    </row>
    <row r="7" spans="1:74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8"/>
      <c r="BS7" s="16" t="s">
        <v>6</v>
      </c>
    </row>
    <row r="8" spans="1:74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58"/>
      <c r="BS8" s="16" t="s">
        <v>6</v>
      </c>
    </row>
    <row r="9" spans="1:74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8"/>
      <c r="BS9" s="16" t="s">
        <v>6</v>
      </c>
    </row>
    <row r="10" spans="1:74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58"/>
      <c r="BS10" s="16" t="s">
        <v>6</v>
      </c>
    </row>
    <row r="11" spans="1:74" ht="18.399999999999999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58"/>
      <c r="BS11" s="16" t="s">
        <v>6</v>
      </c>
    </row>
    <row r="12" spans="1:74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8"/>
      <c r="BS12" s="16" t="s">
        <v>6</v>
      </c>
    </row>
    <row r="13" spans="1:74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58"/>
      <c r="BS13" s="16" t="s">
        <v>6</v>
      </c>
    </row>
    <row r="14" spans="1:74" ht="12.75">
      <c r="B14" s="20"/>
      <c r="C14" s="21"/>
      <c r="D14" s="21"/>
      <c r="E14" s="281" t="s">
        <v>29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58"/>
      <c r="BS14" s="16" t="s">
        <v>6</v>
      </c>
    </row>
    <row r="15" spans="1:74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8"/>
      <c r="BS15" s="16" t="s">
        <v>4</v>
      </c>
    </row>
    <row r="16" spans="1:74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31</v>
      </c>
      <c r="AO16" s="21"/>
      <c r="AP16" s="21"/>
      <c r="AQ16" s="21"/>
      <c r="AR16" s="19"/>
      <c r="BE16" s="258"/>
      <c r="BS16" s="16" t="s">
        <v>4</v>
      </c>
    </row>
    <row r="17" spans="2:71" ht="18.399999999999999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58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8"/>
      <c r="BS18" s="16" t="s">
        <v>6</v>
      </c>
    </row>
    <row r="19" spans="2:7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31</v>
      </c>
      <c r="AO19" s="21"/>
      <c r="AP19" s="21"/>
      <c r="AQ19" s="21"/>
      <c r="AR19" s="19"/>
      <c r="BE19" s="258"/>
      <c r="BS19" s="16" t="s">
        <v>6</v>
      </c>
    </row>
    <row r="20" spans="2:71" ht="18.399999999999999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58"/>
      <c r="BS20" s="16" t="s">
        <v>33</v>
      </c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8"/>
    </row>
    <row r="22" spans="2:7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8"/>
    </row>
    <row r="23" spans="2:71" ht="16.5" customHeight="1">
      <c r="B23" s="20"/>
      <c r="C23" s="21"/>
      <c r="D23" s="21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1"/>
      <c r="AP23" s="21"/>
      <c r="AQ23" s="21"/>
      <c r="AR23" s="19"/>
      <c r="BE23" s="258"/>
    </row>
    <row r="24" spans="2:7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8"/>
    </row>
    <row r="25" spans="2:7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8"/>
    </row>
    <row r="26" spans="2:71" s="1" customFormat="1" ht="25.9" customHeight="1">
      <c r="B26" s="33"/>
      <c r="C26" s="34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0">
        <f>ROUND(AG94,2)</f>
        <v>0</v>
      </c>
      <c r="AL26" s="261"/>
      <c r="AM26" s="261"/>
      <c r="AN26" s="261"/>
      <c r="AO26" s="261"/>
      <c r="AP26" s="34"/>
      <c r="AQ26" s="34"/>
      <c r="AR26" s="37"/>
      <c r="BE26" s="258"/>
    </row>
    <row r="27" spans="2:7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8"/>
    </row>
    <row r="28" spans="2:71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4" t="s">
        <v>38</v>
      </c>
      <c r="M28" s="284"/>
      <c r="N28" s="284"/>
      <c r="O28" s="284"/>
      <c r="P28" s="284"/>
      <c r="Q28" s="34"/>
      <c r="R28" s="34"/>
      <c r="S28" s="34"/>
      <c r="T28" s="34"/>
      <c r="U28" s="34"/>
      <c r="V28" s="34"/>
      <c r="W28" s="284" t="s">
        <v>39</v>
      </c>
      <c r="X28" s="284"/>
      <c r="Y28" s="284"/>
      <c r="Z28" s="284"/>
      <c r="AA28" s="284"/>
      <c r="AB28" s="284"/>
      <c r="AC28" s="284"/>
      <c r="AD28" s="284"/>
      <c r="AE28" s="284"/>
      <c r="AF28" s="34"/>
      <c r="AG28" s="34"/>
      <c r="AH28" s="34"/>
      <c r="AI28" s="34"/>
      <c r="AJ28" s="34"/>
      <c r="AK28" s="284" t="s">
        <v>40</v>
      </c>
      <c r="AL28" s="284"/>
      <c r="AM28" s="284"/>
      <c r="AN28" s="284"/>
      <c r="AO28" s="284"/>
      <c r="AP28" s="34"/>
      <c r="AQ28" s="34"/>
      <c r="AR28" s="37"/>
      <c r="BE28" s="258"/>
    </row>
    <row r="29" spans="2:71" s="2" customFormat="1" ht="14.45" customHeight="1">
      <c r="B29" s="38"/>
      <c r="C29" s="39"/>
      <c r="D29" s="28" t="s">
        <v>41</v>
      </c>
      <c r="E29" s="39"/>
      <c r="F29" s="28" t="s">
        <v>42</v>
      </c>
      <c r="G29" s="39"/>
      <c r="H29" s="39"/>
      <c r="I29" s="39"/>
      <c r="J29" s="39"/>
      <c r="K29" s="39"/>
      <c r="L29" s="285">
        <v>0.21</v>
      </c>
      <c r="M29" s="256"/>
      <c r="N29" s="256"/>
      <c r="O29" s="256"/>
      <c r="P29" s="256"/>
      <c r="Q29" s="39"/>
      <c r="R29" s="39"/>
      <c r="S29" s="39"/>
      <c r="T29" s="39"/>
      <c r="U29" s="39"/>
      <c r="V29" s="39"/>
      <c r="W29" s="255">
        <f>ROUND(AZ94, 2)</f>
        <v>0</v>
      </c>
      <c r="X29" s="256"/>
      <c r="Y29" s="256"/>
      <c r="Z29" s="256"/>
      <c r="AA29" s="256"/>
      <c r="AB29" s="256"/>
      <c r="AC29" s="256"/>
      <c r="AD29" s="256"/>
      <c r="AE29" s="256"/>
      <c r="AF29" s="39"/>
      <c r="AG29" s="39"/>
      <c r="AH29" s="39"/>
      <c r="AI29" s="39"/>
      <c r="AJ29" s="39"/>
      <c r="AK29" s="255">
        <f>ROUND(AV94, 2)</f>
        <v>0</v>
      </c>
      <c r="AL29" s="256"/>
      <c r="AM29" s="256"/>
      <c r="AN29" s="256"/>
      <c r="AO29" s="256"/>
      <c r="AP29" s="39"/>
      <c r="AQ29" s="39"/>
      <c r="AR29" s="40"/>
      <c r="BE29" s="259"/>
    </row>
    <row r="30" spans="2:71" s="2" customFormat="1" ht="14.45" customHeight="1">
      <c r="B30" s="38"/>
      <c r="C30" s="39"/>
      <c r="D30" s="39"/>
      <c r="E30" s="39"/>
      <c r="F30" s="28" t="s">
        <v>43</v>
      </c>
      <c r="G30" s="39"/>
      <c r="H30" s="39"/>
      <c r="I30" s="39"/>
      <c r="J30" s="39"/>
      <c r="K30" s="39"/>
      <c r="L30" s="285">
        <v>0.15</v>
      </c>
      <c r="M30" s="256"/>
      <c r="N30" s="256"/>
      <c r="O30" s="256"/>
      <c r="P30" s="256"/>
      <c r="Q30" s="39"/>
      <c r="R30" s="39"/>
      <c r="S30" s="39"/>
      <c r="T30" s="39"/>
      <c r="U30" s="39"/>
      <c r="V30" s="39"/>
      <c r="W30" s="255">
        <f>ROUND(BA94, 2)</f>
        <v>0</v>
      </c>
      <c r="X30" s="256"/>
      <c r="Y30" s="256"/>
      <c r="Z30" s="256"/>
      <c r="AA30" s="256"/>
      <c r="AB30" s="256"/>
      <c r="AC30" s="256"/>
      <c r="AD30" s="256"/>
      <c r="AE30" s="256"/>
      <c r="AF30" s="39"/>
      <c r="AG30" s="39"/>
      <c r="AH30" s="39"/>
      <c r="AI30" s="39"/>
      <c r="AJ30" s="39"/>
      <c r="AK30" s="255">
        <f>ROUND(AW94, 2)</f>
        <v>0</v>
      </c>
      <c r="AL30" s="256"/>
      <c r="AM30" s="256"/>
      <c r="AN30" s="256"/>
      <c r="AO30" s="256"/>
      <c r="AP30" s="39"/>
      <c r="AQ30" s="39"/>
      <c r="AR30" s="40"/>
      <c r="BE30" s="259"/>
    </row>
    <row r="31" spans="2:71" s="2" customFormat="1" ht="14.45" hidden="1" customHeight="1">
      <c r="B31" s="38"/>
      <c r="C31" s="39"/>
      <c r="D31" s="39"/>
      <c r="E31" s="39"/>
      <c r="F31" s="28" t="s">
        <v>44</v>
      </c>
      <c r="G31" s="39"/>
      <c r="H31" s="39"/>
      <c r="I31" s="39"/>
      <c r="J31" s="39"/>
      <c r="K31" s="39"/>
      <c r="L31" s="285">
        <v>0.21</v>
      </c>
      <c r="M31" s="256"/>
      <c r="N31" s="256"/>
      <c r="O31" s="256"/>
      <c r="P31" s="256"/>
      <c r="Q31" s="39"/>
      <c r="R31" s="39"/>
      <c r="S31" s="39"/>
      <c r="T31" s="39"/>
      <c r="U31" s="39"/>
      <c r="V31" s="39"/>
      <c r="W31" s="255">
        <f>ROUND(BB94, 2)</f>
        <v>0</v>
      </c>
      <c r="X31" s="256"/>
      <c r="Y31" s="256"/>
      <c r="Z31" s="256"/>
      <c r="AA31" s="256"/>
      <c r="AB31" s="256"/>
      <c r="AC31" s="256"/>
      <c r="AD31" s="256"/>
      <c r="AE31" s="256"/>
      <c r="AF31" s="39"/>
      <c r="AG31" s="39"/>
      <c r="AH31" s="39"/>
      <c r="AI31" s="39"/>
      <c r="AJ31" s="39"/>
      <c r="AK31" s="255">
        <v>0</v>
      </c>
      <c r="AL31" s="256"/>
      <c r="AM31" s="256"/>
      <c r="AN31" s="256"/>
      <c r="AO31" s="256"/>
      <c r="AP31" s="39"/>
      <c r="AQ31" s="39"/>
      <c r="AR31" s="40"/>
      <c r="BE31" s="259"/>
    </row>
    <row r="32" spans="2:71" s="2" customFormat="1" ht="14.45" hidden="1" customHeight="1">
      <c r="B32" s="38"/>
      <c r="C32" s="39"/>
      <c r="D32" s="39"/>
      <c r="E32" s="39"/>
      <c r="F32" s="28" t="s">
        <v>45</v>
      </c>
      <c r="G32" s="39"/>
      <c r="H32" s="39"/>
      <c r="I32" s="39"/>
      <c r="J32" s="39"/>
      <c r="K32" s="39"/>
      <c r="L32" s="285">
        <v>0.15</v>
      </c>
      <c r="M32" s="256"/>
      <c r="N32" s="256"/>
      <c r="O32" s="256"/>
      <c r="P32" s="256"/>
      <c r="Q32" s="39"/>
      <c r="R32" s="39"/>
      <c r="S32" s="39"/>
      <c r="T32" s="39"/>
      <c r="U32" s="39"/>
      <c r="V32" s="39"/>
      <c r="W32" s="255">
        <f>ROUND(BC94, 2)</f>
        <v>0</v>
      </c>
      <c r="X32" s="256"/>
      <c r="Y32" s="256"/>
      <c r="Z32" s="256"/>
      <c r="AA32" s="256"/>
      <c r="AB32" s="256"/>
      <c r="AC32" s="256"/>
      <c r="AD32" s="256"/>
      <c r="AE32" s="256"/>
      <c r="AF32" s="39"/>
      <c r="AG32" s="39"/>
      <c r="AH32" s="39"/>
      <c r="AI32" s="39"/>
      <c r="AJ32" s="39"/>
      <c r="AK32" s="255">
        <v>0</v>
      </c>
      <c r="AL32" s="256"/>
      <c r="AM32" s="256"/>
      <c r="AN32" s="256"/>
      <c r="AO32" s="256"/>
      <c r="AP32" s="39"/>
      <c r="AQ32" s="39"/>
      <c r="AR32" s="40"/>
      <c r="BE32" s="259"/>
    </row>
    <row r="33" spans="2:57" s="2" customFormat="1" ht="14.45" hidden="1" customHeight="1">
      <c r="B33" s="38"/>
      <c r="C33" s="39"/>
      <c r="D33" s="39"/>
      <c r="E33" s="39"/>
      <c r="F33" s="28" t="s">
        <v>46</v>
      </c>
      <c r="G33" s="39"/>
      <c r="H33" s="39"/>
      <c r="I33" s="39"/>
      <c r="J33" s="39"/>
      <c r="K33" s="39"/>
      <c r="L33" s="285">
        <v>0</v>
      </c>
      <c r="M33" s="256"/>
      <c r="N33" s="256"/>
      <c r="O33" s="256"/>
      <c r="P33" s="256"/>
      <c r="Q33" s="39"/>
      <c r="R33" s="39"/>
      <c r="S33" s="39"/>
      <c r="T33" s="39"/>
      <c r="U33" s="39"/>
      <c r="V33" s="39"/>
      <c r="W33" s="255">
        <f>ROUND(BD94, 2)</f>
        <v>0</v>
      </c>
      <c r="X33" s="256"/>
      <c r="Y33" s="256"/>
      <c r="Z33" s="256"/>
      <c r="AA33" s="256"/>
      <c r="AB33" s="256"/>
      <c r="AC33" s="256"/>
      <c r="AD33" s="256"/>
      <c r="AE33" s="256"/>
      <c r="AF33" s="39"/>
      <c r="AG33" s="39"/>
      <c r="AH33" s="39"/>
      <c r="AI33" s="39"/>
      <c r="AJ33" s="39"/>
      <c r="AK33" s="255">
        <v>0</v>
      </c>
      <c r="AL33" s="256"/>
      <c r="AM33" s="256"/>
      <c r="AN33" s="256"/>
      <c r="AO33" s="256"/>
      <c r="AP33" s="39"/>
      <c r="AQ33" s="39"/>
      <c r="AR33" s="40"/>
      <c r="BE33" s="259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8"/>
    </row>
    <row r="35" spans="2:57" s="1" customFormat="1" ht="25.9" customHeight="1">
      <c r="B35" s="33"/>
      <c r="C35" s="41"/>
      <c r="D35" s="42" t="s">
        <v>47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48</v>
      </c>
      <c r="U35" s="43"/>
      <c r="V35" s="43"/>
      <c r="W35" s="43"/>
      <c r="X35" s="262" t="s">
        <v>49</v>
      </c>
      <c r="Y35" s="263"/>
      <c r="Z35" s="263"/>
      <c r="AA35" s="263"/>
      <c r="AB35" s="263"/>
      <c r="AC35" s="43"/>
      <c r="AD35" s="43"/>
      <c r="AE35" s="43"/>
      <c r="AF35" s="43"/>
      <c r="AG35" s="43"/>
      <c r="AH35" s="43"/>
      <c r="AI35" s="43"/>
      <c r="AJ35" s="43"/>
      <c r="AK35" s="264">
        <f>SUM(AK26:AK33)</f>
        <v>0</v>
      </c>
      <c r="AL35" s="263"/>
      <c r="AM35" s="263"/>
      <c r="AN35" s="263"/>
      <c r="AO35" s="265"/>
      <c r="AP35" s="41"/>
      <c r="AQ35" s="41"/>
      <c r="AR35" s="37"/>
    </row>
    <row r="36" spans="2:57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57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57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57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57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57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57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57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57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57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57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57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57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50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51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52</v>
      </c>
      <c r="AI60" s="36"/>
      <c r="AJ60" s="36"/>
      <c r="AK60" s="36"/>
      <c r="AL60" s="36"/>
      <c r="AM60" s="47" t="s">
        <v>53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55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52</v>
      </c>
      <c r="AI75" s="36"/>
      <c r="AJ75" s="36"/>
      <c r="AK75" s="36"/>
      <c r="AL75" s="36"/>
      <c r="AM75" s="47" t="s">
        <v>53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1:91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1:91" s="1" customFormat="1" ht="24.95" customHeight="1">
      <c r="B82" s="33"/>
      <c r="C82" s="22" t="s">
        <v>56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1:91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1:91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2019-36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1:91" s="4" customFormat="1" ht="36.950000000000003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75" t="str">
        <f>K6</f>
        <v>NÁVRH ZÁHONŮ NA UL.TĚŠÍNSKÁ III</v>
      </c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57"/>
      <c r="AQ85" s="57"/>
      <c r="AR85" s="58"/>
    </row>
    <row r="86" spans="1:91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1:91" s="1" customFormat="1" ht="12" customHeight="1">
      <c r="B87" s="33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k.ú.Radvavine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277" t="str">
        <f>IF(AN8= "","",AN8)</f>
        <v>16. 12. 2019</v>
      </c>
      <c r="AN87" s="277"/>
      <c r="AO87" s="34"/>
      <c r="AP87" s="34"/>
      <c r="AQ87" s="34"/>
      <c r="AR87" s="37"/>
    </row>
    <row r="88" spans="1:91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1:91" s="1" customFormat="1" ht="27.95" customHeight="1">
      <c r="B89" s="33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53" t="str">
        <f>IF(E11= "","",E11)</f>
        <v>SMO ÚMOb Radvanice a Bartovice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273" t="str">
        <f>IF(E17="","",E17)</f>
        <v>Ing.Magda Cigánková Fialová</v>
      </c>
      <c r="AN89" s="274"/>
      <c r="AO89" s="274"/>
      <c r="AP89" s="274"/>
      <c r="AQ89" s="34"/>
      <c r="AR89" s="37"/>
      <c r="AS89" s="267" t="s">
        <v>57</v>
      </c>
      <c r="AT89" s="268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1:91" s="1" customFormat="1" ht="27.95" customHeight="1">
      <c r="B90" s="33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53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34</v>
      </c>
      <c r="AJ90" s="34"/>
      <c r="AK90" s="34"/>
      <c r="AL90" s="34"/>
      <c r="AM90" s="273" t="str">
        <f>IF(E20="","",E20)</f>
        <v>Ing. Magda Cigánková Fialová</v>
      </c>
      <c r="AN90" s="274"/>
      <c r="AO90" s="274"/>
      <c r="AP90" s="274"/>
      <c r="AQ90" s="34"/>
      <c r="AR90" s="37"/>
      <c r="AS90" s="269"/>
      <c r="AT90" s="270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1:91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1"/>
      <c r="AT91" s="272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1:91" s="1" customFormat="1" ht="29.25" customHeight="1">
      <c r="B92" s="33"/>
      <c r="C92" s="286" t="s">
        <v>58</v>
      </c>
      <c r="D92" s="287"/>
      <c r="E92" s="287"/>
      <c r="F92" s="287"/>
      <c r="G92" s="287"/>
      <c r="H92" s="67"/>
      <c r="I92" s="288" t="s">
        <v>59</v>
      </c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9" t="s">
        <v>60</v>
      </c>
      <c r="AH92" s="287"/>
      <c r="AI92" s="287"/>
      <c r="AJ92" s="287"/>
      <c r="AK92" s="287"/>
      <c r="AL92" s="287"/>
      <c r="AM92" s="287"/>
      <c r="AN92" s="288" t="s">
        <v>61</v>
      </c>
      <c r="AO92" s="287"/>
      <c r="AP92" s="290"/>
      <c r="AQ92" s="68" t="s">
        <v>62</v>
      </c>
      <c r="AR92" s="37"/>
      <c r="AS92" s="69" t="s">
        <v>63</v>
      </c>
      <c r="AT92" s="70" t="s">
        <v>64</v>
      </c>
      <c r="AU92" s="70" t="s">
        <v>65</v>
      </c>
      <c r="AV92" s="70" t="s">
        <v>66</v>
      </c>
      <c r="AW92" s="70" t="s">
        <v>67</v>
      </c>
      <c r="AX92" s="70" t="s">
        <v>68</v>
      </c>
      <c r="AY92" s="70" t="s">
        <v>69</v>
      </c>
      <c r="AZ92" s="70" t="s">
        <v>70</v>
      </c>
      <c r="BA92" s="70" t="s">
        <v>71</v>
      </c>
      <c r="BB92" s="70" t="s">
        <v>72</v>
      </c>
      <c r="BC92" s="70" t="s">
        <v>73</v>
      </c>
      <c r="BD92" s="71" t="s">
        <v>74</v>
      </c>
    </row>
    <row r="93" spans="1:91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1:91" s="5" customFormat="1" ht="32.450000000000003" customHeight="1">
      <c r="B94" s="75"/>
      <c r="C94" s="76" t="s">
        <v>75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94">
        <f>ROUND(SUM(AG95:AG96),2)</f>
        <v>0</v>
      </c>
      <c r="AH94" s="294"/>
      <c r="AI94" s="294"/>
      <c r="AJ94" s="294"/>
      <c r="AK94" s="294"/>
      <c r="AL94" s="294"/>
      <c r="AM94" s="294"/>
      <c r="AN94" s="295">
        <f>SUM(AG94,AT94)</f>
        <v>0</v>
      </c>
      <c r="AO94" s="295"/>
      <c r="AP94" s="295"/>
      <c r="AQ94" s="79" t="s">
        <v>1</v>
      </c>
      <c r="AR94" s="80"/>
      <c r="AS94" s="81">
        <f>ROUND(SUM(AS95:AS96),2)</f>
        <v>0</v>
      </c>
      <c r="AT94" s="82">
        <f>ROUND(SUM(AV94:AW94),2)</f>
        <v>0</v>
      </c>
      <c r="AU94" s="83">
        <f>ROUND(SUM(AU95:AU96),5)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ROUND(SUM(AZ95:AZ96),2)</f>
        <v>0</v>
      </c>
      <c r="BA94" s="82">
        <f>ROUND(SUM(BA95:BA96),2)</f>
        <v>0</v>
      </c>
      <c r="BB94" s="82">
        <f>ROUND(SUM(BB95:BB96),2)</f>
        <v>0</v>
      </c>
      <c r="BC94" s="82">
        <f>ROUND(SUM(BC95:BC96),2)</f>
        <v>0</v>
      </c>
      <c r="BD94" s="84">
        <f>ROUND(SUM(BD95:BD96),2)</f>
        <v>0</v>
      </c>
      <c r="BS94" s="85" t="s">
        <v>76</v>
      </c>
      <c r="BT94" s="85" t="s">
        <v>77</v>
      </c>
      <c r="BU94" s="86" t="s">
        <v>78</v>
      </c>
      <c r="BV94" s="85" t="s">
        <v>79</v>
      </c>
      <c r="BW94" s="85" t="s">
        <v>5</v>
      </c>
      <c r="BX94" s="85" t="s">
        <v>80</v>
      </c>
      <c r="CL94" s="85" t="s">
        <v>1</v>
      </c>
    </row>
    <row r="95" spans="1:91" s="6" customFormat="1" ht="16.5" customHeight="1">
      <c r="A95" s="87" t="s">
        <v>81</v>
      </c>
      <c r="B95" s="88"/>
      <c r="C95" s="89"/>
      <c r="D95" s="293" t="s">
        <v>82</v>
      </c>
      <c r="E95" s="293"/>
      <c r="F95" s="293"/>
      <c r="G95" s="293"/>
      <c r="H95" s="293"/>
      <c r="I95" s="90"/>
      <c r="J95" s="293" t="s">
        <v>83</v>
      </c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1">
        <f>'01 - ZALOŽENÍ TRVALKOVÝCH...'!J30</f>
        <v>0</v>
      </c>
      <c r="AH95" s="292"/>
      <c r="AI95" s="292"/>
      <c r="AJ95" s="292"/>
      <c r="AK95" s="292"/>
      <c r="AL95" s="292"/>
      <c r="AM95" s="292"/>
      <c r="AN95" s="291">
        <f>SUM(AG95,AT95)</f>
        <v>0</v>
      </c>
      <c r="AO95" s="292"/>
      <c r="AP95" s="292"/>
      <c r="AQ95" s="91" t="s">
        <v>84</v>
      </c>
      <c r="AR95" s="92"/>
      <c r="AS95" s="93">
        <v>0</v>
      </c>
      <c r="AT95" s="94">
        <f>ROUND(SUM(AV95:AW95),2)</f>
        <v>0</v>
      </c>
      <c r="AU95" s="95">
        <f>'01 - ZALOŽENÍ TRVALKOVÝCH...'!P121</f>
        <v>0</v>
      </c>
      <c r="AV95" s="94">
        <f>'01 - ZALOŽENÍ TRVALKOVÝCH...'!J33</f>
        <v>0</v>
      </c>
      <c r="AW95" s="94">
        <f>'01 - ZALOŽENÍ TRVALKOVÝCH...'!J34</f>
        <v>0</v>
      </c>
      <c r="AX95" s="94">
        <f>'01 - ZALOŽENÍ TRVALKOVÝCH...'!J35</f>
        <v>0</v>
      </c>
      <c r="AY95" s="94">
        <f>'01 - ZALOŽENÍ TRVALKOVÝCH...'!J36</f>
        <v>0</v>
      </c>
      <c r="AZ95" s="94">
        <f>'01 - ZALOŽENÍ TRVALKOVÝCH...'!F33</f>
        <v>0</v>
      </c>
      <c r="BA95" s="94">
        <f>'01 - ZALOŽENÍ TRVALKOVÝCH...'!F34</f>
        <v>0</v>
      </c>
      <c r="BB95" s="94">
        <f>'01 - ZALOŽENÍ TRVALKOVÝCH...'!F35</f>
        <v>0</v>
      </c>
      <c r="BC95" s="94">
        <f>'01 - ZALOŽENÍ TRVALKOVÝCH...'!F36</f>
        <v>0</v>
      </c>
      <c r="BD95" s="96">
        <f>'01 - ZALOŽENÍ TRVALKOVÝCH...'!F37</f>
        <v>0</v>
      </c>
      <c r="BT95" s="97" t="s">
        <v>85</v>
      </c>
      <c r="BV95" s="97" t="s">
        <v>79</v>
      </c>
      <c r="BW95" s="97" t="s">
        <v>86</v>
      </c>
      <c r="BX95" s="97" t="s">
        <v>5</v>
      </c>
      <c r="CL95" s="97" t="s">
        <v>1</v>
      </c>
      <c r="CM95" s="97" t="s">
        <v>87</v>
      </c>
    </row>
    <row r="96" spans="1:91" s="6" customFormat="1" ht="16.5" customHeight="1">
      <c r="A96" s="87" t="s">
        <v>81</v>
      </c>
      <c r="B96" s="88"/>
      <c r="C96" s="89"/>
      <c r="D96" s="293" t="s">
        <v>88</v>
      </c>
      <c r="E96" s="293"/>
      <c r="F96" s="293"/>
      <c r="G96" s="293"/>
      <c r="H96" s="293"/>
      <c r="I96" s="90"/>
      <c r="J96" s="293" t="s">
        <v>89</v>
      </c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1">
        <f>'02 - NÁSLEDNÁ 3 LETÁ PÉČE'!J30</f>
        <v>0</v>
      </c>
      <c r="AH96" s="292"/>
      <c r="AI96" s="292"/>
      <c r="AJ96" s="292"/>
      <c r="AK96" s="292"/>
      <c r="AL96" s="292"/>
      <c r="AM96" s="292"/>
      <c r="AN96" s="291">
        <f>SUM(AG96,AT96)</f>
        <v>0</v>
      </c>
      <c r="AO96" s="292"/>
      <c r="AP96" s="292"/>
      <c r="AQ96" s="91" t="s">
        <v>84</v>
      </c>
      <c r="AR96" s="92"/>
      <c r="AS96" s="98">
        <v>0</v>
      </c>
      <c r="AT96" s="99">
        <f>ROUND(SUM(AV96:AW96),2)</f>
        <v>0</v>
      </c>
      <c r="AU96" s="100">
        <f>'02 - NÁSLEDNÁ 3 LETÁ PÉČE'!P120</f>
        <v>0</v>
      </c>
      <c r="AV96" s="99">
        <f>'02 - NÁSLEDNÁ 3 LETÁ PÉČE'!J33</f>
        <v>0</v>
      </c>
      <c r="AW96" s="99">
        <f>'02 - NÁSLEDNÁ 3 LETÁ PÉČE'!J34</f>
        <v>0</v>
      </c>
      <c r="AX96" s="99">
        <f>'02 - NÁSLEDNÁ 3 LETÁ PÉČE'!J35</f>
        <v>0</v>
      </c>
      <c r="AY96" s="99">
        <f>'02 - NÁSLEDNÁ 3 LETÁ PÉČE'!J36</f>
        <v>0</v>
      </c>
      <c r="AZ96" s="99">
        <f>'02 - NÁSLEDNÁ 3 LETÁ PÉČE'!F33</f>
        <v>0</v>
      </c>
      <c r="BA96" s="99">
        <f>'02 - NÁSLEDNÁ 3 LETÁ PÉČE'!F34</f>
        <v>0</v>
      </c>
      <c r="BB96" s="99">
        <f>'02 - NÁSLEDNÁ 3 LETÁ PÉČE'!F35</f>
        <v>0</v>
      </c>
      <c r="BC96" s="99">
        <f>'02 - NÁSLEDNÁ 3 LETÁ PÉČE'!F36</f>
        <v>0</v>
      </c>
      <c r="BD96" s="101">
        <f>'02 - NÁSLEDNÁ 3 LETÁ PÉČE'!F37</f>
        <v>0</v>
      </c>
      <c r="BT96" s="97" t="s">
        <v>85</v>
      </c>
      <c r="BV96" s="97" t="s">
        <v>79</v>
      </c>
      <c r="BW96" s="97" t="s">
        <v>90</v>
      </c>
      <c r="BX96" s="97" t="s">
        <v>5</v>
      </c>
      <c r="CL96" s="97" t="s">
        <v>1</v>
      </c>
      <c r="CM96" s="97" t="s">
        <v>87</v>
      </c>
    </row>
    <row r="97" spans="2:44" s="1" customFormat="1" ht="30" customHeight="1"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7"/>
    </row>
    <row r="98" spans="2:44" s="1" customFormat="1" ht="6.95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37"/>
    </row>
  </sheetData>
  <sheetProtection algorithmName="SHA-512" hashValue="QrhWhU2V3m5Fl7TETuoXq0tESal2+YoWf4kqH9vDVG7uDVz64NXbUg4JEkorpNl19AV5Iurg8skdUSM/kWcRhQ==" saltValue="PUFFO5QlUc6vgNOeajcrRw9j7/MJne4Gth5CPvc6+0Se1UQZfcer2YTIji+qhq8+O0T83VkOpz7ExlMMshorUw==" spinCount="100000" sheet="1" objects="1" scenarios="1" formatColumns="0" formatRows="0"/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 - ZALOŽENÍ TRVALKOVÝCH...'!C2" display="/"/>
    <hyperlink ref="A96" location="'02 - NÁSLEDNÁ 3 LETÁ PÉČE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horizontalDpi="4294967293" verticalDpi="4294967293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5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2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6" t="s">
        <v>86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87</v>
      </c>
    </row>
    <row r="4" spans="2:46" ht="24.95" customHeight="1">
      <c r="B4" s="19"/>
      <c r="D4" s="106" t="s">
        <v>91</v>
      </c>
      <c r="L4" s="19"/>
      <c r="M4" s="10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8" t="s">
        <v>16</v>
      </c>
      <c r="L6" s="19"/>
    </row>
    <row r="7" spans="2:46" ht="16.5" customHeight="1">
      <c r="B7" s="19"/>
      <c r="E7" s="296" t="str">
        <f>'Rekapitulace stavby'!K6</f>
        <v>NÁVRH ZÁHONŮ NA UL.TĚŠÍNSKÁ III</v>
      </c>
      <c r="F7" s="297"/>
      <c r="G7" s="297"/>
      <c r="H7" s="297"/>
      <c r="L7" s="19"/>
    </row>
    <row r="8" spans="2:46" s="1" customFormat="1" ht="12" customHeight="1">
      <c r="B8" s="37"/>
      <c r="D8" s="108" t="s">
        <v>92</v>
      </c>
      <c r="I8" s="109"/>
      <c r="L8" s="37"/>
    </row>
    <row r="9" spans="2:46" s="1" customFormat="1" ht="36.950000000000003" customHeight="1">
      <c r="B9" s="37"/>
      <c r="E9" s="298" t="s">
        <v>93</v>
      </c>
      <c r="F9" s="299"/>
      <c r="G9" s="299"/>
      <c r="H9" s="299"/>
      <c r="I9" s="109"/>
      <c r="L9" s="37"/>
    </row>
    <row r="10" spans="2:46" s="1" customFormat="1" ht="11.25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46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16. 12. 2019</v>
      </c>
      <c r="L12" s="37"/>
    </row>
    <row r="13" spans="2:46" s="1" customFormat="1" ht="10.9" customHeight="1">
      <c r="B13" s="37"/>
      <c r="I13" s="109"/>
      <c r="L13" s="37"/>
    </row>
    <row r="14" spans="2:46" s="1" customFormat="1" ht="12" customHeight="1">
      <c r="B14" s="37"/>
      <c r="D14" s="108" t="s">
        <v>24</v>
      </c>
      <c r="I14" s="111" t="s">
        <v>25</v>
      </c>
      <c r="J14" s="110" t="s">
        <v>1</v>
      </c>
      <c r="L14" s="37"/>
    </row>
    <row r="15" spans="2:46" s="1" customFormat="1" ht="18" customHeight="1">
      <c r="B15" s="37"/>
      <c r="E15" s="110" t="s">
        <v>26</v>
      </c>
      <c r="I15" s="111" t="s">
        <v>27</v>
      </c>
      <c r="J15" s="110" t="s">
        <v>1</v>
      </c>
      <c r="L15" s="37"/>
    </row>
    <row r="16" spans="2:46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0" t="str">
        <f>'Rekapitulace stavby'!E14</f>
        <v>Vyplň údaj</v>
      </c>
      <c r="F18" s="301"/>
      <c r="G18" s="301"/>
      <c r="H18" s="301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31</v>
      </c>
      <c r="L20" s="37"/>
    </row>
    <row r="21" spans="2:12" s="1" customFormat="1" ht="18" customHeight="1">
      <c r="B21" s="37"/>
      <c r="E21" s="110" t="s">
        <v>32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34</v>
      </c>
      <c r="I23" s="111" t="s">
        <v>25</v>
      </c>
      <c r="J23" s="110" t="s">
        <v>31</v>
      </c>
      <c r="L23" s="37"/>
    </row>
    <row r="24" spans="2:12" s="1" customFormat="1" ht="18" customHeight="1">
      <c r="B24" s="37"/>
      <c r="E24" s="110" t="s">
        <v>35</v>
      </c>
      <c r="I24" s="111" t="s">
        <v>27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36</v>
      </c>
      <c r="I26" s="109"/>
      <c r="L26" s="37"/>
    </row>
    <row r="27" spans="2:12" s="7" customFormat="1" ht="16.5" customHeight="1">
      <c r="B27" s="113"/>
      <c r="E27" s="302" t="s">
        <v>1</v>
      </c>
      <c r="F27" s="302"/>
      <c r="G27" s="302"/>
      <c r="H27" s="302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37</v>
      </c>
      <c r="I30" s="109"/>
      <c r="J30" s="117">
        <f>ROUND(J121, 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39</v>
      </c>
      <c r="I32" s="119" t="s">
        <v>38</v>
      </c>
      <c r="J32" s="118" t="s">
        <v>40</v>
      </c>
      <c r="L32" s="37"/>
    </row>
    <row r="33" spans="2:12" s="1" customFormat="1" ht="14.45" customHeight="1">
      <c r="B33" s="37"/>
      <c r="D33" s="120" t="s">
        <v>41</v>
      </c>
      <c r="E33" s="108" t="s">
        <v>42</v>
      </c>
      <c r="F33" s="121">
        <f>ROUND((SUM(BE121:BE254)),  2)</f>
        <v>0</v>
      </c>
      <c r="I33" s="122">
        <v>0.21</v>
      </c>
      <c r="J33" s="121">
        <f>ROUND(((SUM(BE121:BE254))*I33),  2)</f>
        <v>0</v>
      </c>
      <c r="L33" s="37"/>
    </row>
    <row r="34" spans="2:12" s="1" customFormat="1" ht="14.45" customHeight="1">
      <c r="B34" s="37"/>
      <c r="E34" s="108" t="s">
        <v>43</v>
      </c>
      <c r="F34" s="121">
        <f>ROUND((SUM(BF121:BF254)),  2)</f>
        <v>0</v>
      </c>
      <c r="I34" s="122">
        <v>0.15</v>
      </c>
      <c r="J34" s="121">
        <f>ROUND(((SUM(BF121:BF254))*I34),  2)</f>
        <v>0</v>
      </c>
      <c r="L34" s="37"/>
    </row>
    <row r="35" spans="2:12" s="1" customFormat="1" ht="14.45" hidden="1" customHeight="1">
      <c r="B35" s="37"/>
      <c r="E35" s="108" t="s">
        <v>44</v>
      </c>
      <c r="F35" s="121">
        <f>ROUND((SUM(BG121:BG254)),  2)</f>
        <v>0</v>
      </c>
      <c r="I35" s="122">
        <v>0.21</v>
      </c>
      <c r="J35" s="121">
        <f>0</f>
        <v>0</v>
      </c>
      <c r="L35" s="37"/>
    </row>
    <row r="36" spans="2:12" s="1" customFormat="1" ht="14.45" hidden="1" customHeight="1">
      <c r="B36" s="37"/>
      <c r="E36" s="108" t="s">
        <v>45</v>
      </c>
      <c r="F36" s="121">
        <f>ROUND((SUM(BH121:BH254)),  2)</f>
        <v>0</v>
      </c>
      <c r="I36" s="122">
        <v>0.15</v>
      </c>
      <c r="J36" s="121">
        <f>0</f>
        <v>0</v>
      </c>
      <c r="L36" s="37"/>
    </row>
    <row r="37" spans="2:12" s="1" customFormat="1" ht="14.45" hidden="1" customHeight="1">
      <c r="B37" s="37"/>
      <c r="E37" s="108" t="s">
        <v>46</v>
      </c>
      <c r="F37" s="121">
        <f>ROUND((SUM(BI121:BI254)),  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47</v>
      </c>
      <c r="E39" s="125"/>
      <c r="F39" s="125"/>
      <c r="G39" s="126" t="s">
        <v>48</v>
      </c>
      <c r="H39" s="127" t="s">
        <v>49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50</v>
      </c>
      <c r="E50" s="132"/>
      <c r="F50" s="132"/>
      <c r="G50" s="131" t="s">
        <v>51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52</v>
      </c>
      <c r="E61" s="135"/>
      <c r="F61" s="136" t="s">
        <v>53</v>
      </c>
      <c r="G61" s="134" t="s">
        <v>52</v>
      </c>
      <c r="H61" s="135"/>
      <c r="I61" s="137"/>
      <c r="J61" s="138" t="s">
        <v>53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54</v>
      </c>
      <c r="E65" s="132"/>
      <c r="F65" s="132"/>
      <c r="G65" s="131" t="s">
        <v>55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52</v>
      </c>
      <c r="E76" s="135"/>
      <c r="F76" s="136" t="s">
        <v>53</v>
      </c>
      <c r="G76" s="134" t="s">
        <v>52</v>
      </c>
      <c r="H76" s="135"/>
      <c r="I76" s="137"/>
      <c r="J76" s="138" t="s">
        <v>53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5" customHeight="1">
      <c r="B82" s="33"/>
      <c r="C82" s="22" t="s">
        <v>94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16.5" customHeight="1">
      <c r="B85" s="33"/>
      <c r="C85" s="34"/>
      <c r="D85" s="34"/>
      <c r="E85" s="303" t="str">
        <f>E7</f>
        <v>NÁVRH ZÁHONŮ NA UL.TĚŠÍNSKÁ III</v>
      </c>
      <c r="F85" s="304"/>
      <c r="G85" s="304"/>
      <c r="H85" s="304"/>
      <c r="I85" s="109"/>
      <c r="J85" s="34"/>
      <c r="K85" s="34"/>
      <c r="L85" s="37"/>
    </row>
    <row r="86" spans="2:47" s="1" customFormat="1" ht="12" customHeight="1">
      <c r="B86" s="33"/>
      <c r="C86" s="28" t="s">
        <v>92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5" t="str">
        <f>E9</f>
        <v>01 - ZALOŽENÍ TRVALKOVÝCH ZÁHONŮ</v>
      </c>
      <c r="F87" s="305"/>
      <c r="G87" s="305"/>
      <c r="H87" s="305"/>
      <c r="I87" s="109"/>
      <c r="J87" s="34"/>
      <c r="K87" s="34"/>
      <c r="L87" s="37"/>
    </row>
    <row r="88" spans="2:47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20</v>
      </c>
      <c r="D89" s="34"/>
      <c r="E89" s="34"/>
      <c r="F89" s="26" t="str">
        <f>F12</f>
        <v>k.ú.Radvavine</v>
      </c>
      <c r="G89" s="34"/>
      <c r="H89" s="34"/>
      <c r="I89" s="111" t="s">
        <v>22</v>
      </c>
      <c r="J89" s="60" t="str">
        <f>IF(J12="","",J12)</f>
        <v>16. 12. 2019</v>
      </c>
      <c r="K89" s="34"/>
      <c r="L89" s="37"/>
    </row>
    <row r="90" spans="2:47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27.95" customHeight="1">
      <c r="B91" s="33"/>
      <c r="C91" s="28" t="s">
        <v>24</v>
      </c>
      <c r="D91" s="34"/>
      <c r="E91" s="34"/>
      <c r="F91" s="26" t="str">
        <f>E15</f>
        <v>SMO ÚMOb Radvanice a Bartovice</v>
      </c>
      <c r="G91" s="34"/>
      <c r="H91" s="34"/>
      <c r="I91" s="111" t="s">
        <v>30</v>
      </c>
      <c r="J91" s="31" t="str">
        <f>E21</f>
        <v>Ing.Magda Cigánková Fialová</v>
      </c>
      <c r="K91" s="34"/>
      <c r="L91" s="37"/>
    </row>
    <row r="92" spans="2:47" s="1" customFormat="1" ht="27.95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34</v>
      </c>
      <c r="J92" s="31" t="str">
        <f>E24</f>
        <v>Ing. Magda Cigánková Fialová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95</v>
      </c>
      <c r="D94" s="146"/>
      <c r="E94" s="146"/>
      <c r="F94" s="146"/>
      <c r="G94" s="146"/>
      <c r="H94" s="146"/>
      <c r="I94" s="147"/>
      <c r="J94" s="148" t="s">
        <v>96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97</v>
      </c>
      <c r="D96" s="34"/>
      <c r="E96" s="34"/>
      <c r="F96" s="34"/>
      <c r="G96" s="34"/>
      <c r="H96" s="34"/>
      <c r="I96" s="109"/>
      <c r="J96" s="78">
        <f>J121</f>
        <v>0</v>
      </c>
      <c r="K96" s="34"/>
      <c r="L96" s="37"/>
      <c r="AU96" s="16" t="s">
        <v>98</v>
      </c>
    </row>
    <row r="97" spans="2:12" s="8" customFormat="1" ht="24.95" customHeight="1">
      <c r="B97" s="150"/>
      <c r="C97" s="151"/>
      <c r="D97" s="152" t="s">
        <v>99</v>
      </c>
      <c r="E97" s="153"/>
      <c r="F97" s="153"/>
      <c r="G97" s="153"/>
      <c r="H97" s="153"/>
      <c r="I97" s="154"/>
      <c r="J97" s="155">
        <f>J122</f>
        <v>0</v>
      </c>
      <c r="K97" s="151"/>
      <c r="L97" s="156"/>
    </row>
    <row r="98" spans="2:12" s="9" customFormat="1" ht="19.899999999999999" customHeight="1">
      <c r="B98" s="157"/>
      <c r="C98" s="158"/>
      <c r="D98" s="159" t="s">
        <v>100</v>
      </c>
      <c r="E98" s="160"/>
      <c r="F98" s="160"/>
      <c r="G98" s="160"/>
      <c r="H98" s="160"/>
      <c r="I98" s="161"/>
      <c r="J98" s="162">
        <f>J123</f>
        <v>0</v>
      </c>
      <c r="K98" s="158"/>
      <c r="L98" s="163"/>
    </row>
    <row r="99" spans="2:12" s="9" customFormat="1" ht="19.899999999999999" customHeight="1">
      <c r="B99" s="157"/>
      <c r="C99" s="158"/>
      <c r="D99" s="159" t="s">
        <v>101</v>
      </c>
      <c r="E99" s="160"/>
      <c r="F99" s="160"/>
      <c r="G99" s="160"/>
      <c r="H99" s="160"/>
      <c r="I99" s="161"/>
      <c r="J99" s="162">
        <f>J178</f>
        <v>0</v>
      </c>
      <c r="K99" s="158"/>
      <c r="L99" s="163"/>
    </row>
    <row r="100" spans="2:12" s="9" customFormat="1" ht="19.899999999999999" customHeight="1">
      <c r="B100" s="157"/>
      <c r="C100" s="158"/>
      <c r="D100" s="159" t="s">
        <v>102</v>
      </c>
      <c r="E100" s="160"/>
      <c r="F100" s="160"/>
      <c r="G100" s="160"/>
      <c r="H100" s="160"/>
      <c r="I100" s="161"/>
      <c r="J100" s="162">
        <f>J198</f>
        <v>0</v>
      </c>
      <c r="K100" s="158"/>
      <c r="L100" s="163"/>
    </row>
    <row r="101" spans="2:12" s="9" customFormat="1" ht="19.899999999999999" customHeight="1">
      <c r="B101" s="157"/>
      <c r="C101" s="158"/>
      <c r="D101" s="159" t="s">
        <v>103</v>
      </c>
      <c r="E101" s="160"/>
      <c r="F101" s="160"/>
      <c r="G101" s="160"/>
      <c r="H101" s="160"/>
      <c r="I101" s="161"/>
      <c r="J101" s="162">
        <f>J253</f>
        <v>0</v>
      </c>
      <c r="K101" s="158"/>
      <c r="L101" s="163"/>
    </row>
    <row r="102" spans="2:12" s="1" customFormat="1" ht="21.75" customHeight="1">
      <c r="B102" s="33"/>
      <c r="C102" s="34"/>
      <c r="D102" s="34"/>
      <c r="E102" s="34"/>
      <c r="F102" s="34"/>
      <c r="G102" s="34"/>
      <c r="H102" s="34"/>
      <c r="I102" s="109"/>
      <c r="J102" s="34"/>
      <c r="K102" s="34"/>
      <c r="L102" s="37"/>
    </row>
    <row r="103" spans="2:12" s="1" customFormat="1" ht="6.95" customHeight="1">
      <c r="B103" s="48"/>
      <c r="C103" s="49"/>
      <c r="D103" s="49"/>
      <c r="E103" s="49"/>
      <c r="F103" s="49"/>
      <c r="G103" s="49"/>
      <c r="H103" s="49"/>
      <c r="I103" s="141"/>
      <c r="J103" s="49"/>
      <c r="K103" s="49"/>
      <c r="L103" s="37"/>
    </row>
    <row r="107" spans="2:12" s="1" customFormat="1" ht="6.95" customHeight="1">
      <c r="B107" s="50"/>
      <c r="C107" s="51"/>
      <c r="D107" s="51"/>
      <c r="E107" s="51"/>
      <c r="F107" s="51"/>
      <c r="G107" s="51"/>
      <c r="H107" s="51"/>
      <c r="I107" s="144"/>
      <c r="J107" s="51"/>
      <c r="K107" s="51"/>
      <c r="L107" s="37"/>
    </row>
    <row r="108" spans="2:12" s="1" customFormat="1" ht="24.95" customHeight="1">
      <c r="B108" s="33"/>
      <c r="C108" s="22" t="s">
        <v>104</v>
      </c>
      <c r="D108" s="34"/>
      <c r="E108" s="34"/>
      <c r="F108" s="34"/>
      <c r="G108" s="34"/>
      <c r="H108" s="34"/>
      <c r="I108" s="109"/>
      <c r="J108" s="34"/>
      <c r="K108" s="34"/>
      <c r="L108" s="37"/>
    </row>
    <row r="109" spans="2:12" s="1" customFormat="1" ht="6.95" customHeight="1">
      <c r="B109" s="33"/>
      <c r="C109" s="34"/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12" customHeight="1">
      <c r="B110" s="33"/>
      <c r="C110" s="28" t="s">
        <v>16</v>
      </c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16.5" customHeight="1">
      <c r="B111" s="33"/>
      <c r="C111" s="34"/>
      <c r="D111" s="34"/>
      <c r="E111" s="303" t="str">
        <f>E7</f>
        <v>NÁVRH ZÁHONŮ NA UL.TĚŠÍNSKÁ III</v>
      </c>
      <c r="F111" s="304"/>
      <c r="G111" s="304"/>
      <c r="H111" s="304"/>
      <c r="I111" s="109"/>
      <c r="J111" s="34"/>
      <c r="K111" s="34"/>
      <c r="L111" s="37"/>
    </row>
    <row r="112" spans="2:12" s="1" customFormat="1" ht="12" customHeight="1">
      <c r="B112" s="33"/>
      <c r="C112" s="28" t="s">
        <v>92</v>
      </c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65" s="1" customFormat="1" ht="16.5" customHeight="1">
      <c r="B113" s="33"/>
      <c r="C113" s="34"/>
      <c r="D113" s="34"/>
      <c r="E113" s="275" t="str">
        <f>E9</f>
        <v>01 - ZALOŽENÍ TRVALKOVÝCH ZÁHONŮ</v>
      </c>
      <c r="F113" s="305"/>
      <c r="G113" s="305"/>
      <c r="H113" s="305"/>
      <c r="I113" s="109"/>
      <c r="J113" s="34"/>
      <c r="K113" s="34"/>
      <c r="L113" s="37"/>
    </row>
    <row r="114" spans="2:65" s="1" customFormat="1" ht="6.95" customHeight="1">
      <c r="B114" s="33"/>
      <c r="C114" s="34"/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65" s="1" customFormat="1" ht="12" customHeight="1">
      <c r="B115" s="33"/>
      <c r="C115" s="28" t="s">
        <v>20</v>
      </c>
      <c r="D115" s="34"/>
      <c r="E115" s="34"/>
      <c r="F115" s="26" t="str">
        <f>F12</f>
        <v>k.ú.Radvavine</v>
      </c>
      <c r="G115" s="34"/>
      <c r="H115" s="34"/>
      <c r="I115" s="111" t="s">
        <v>22</v>
      </c>
      <c r="J115" s="60" t="str">
        <f>IF(J12="","",J12)</f>
        <v>16. 12. 2019</v>
      </c>
      <c r="K115" s="34"/>
      <c r="L115" s="37"/>
    </row>
    <row r="116" spans="2:65" s="1" customFormat="1" ht="6.9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65" s="1" customFormat="1" ht="27.95" customHeight="1">
      <c r="B117" s="33"/>
      <c r="C117" s="28" t="s">
        <v>24</v>
      </c>
      <c r="D117" s="34"/>
      <c r="E117" s="34"/>
      <c r="F117" s="26" t="str">
        <f>E15</f>
        <v>SMO ÚMOb Radvanice a Bartovice</v>
      </c>
      <c r="G117" s="34"/>
      <c r="H117" s="34"/>
      <c r="I117" s="111" t="s">
        <v>30</v>
      </c>
      <c r="J117" s="31" t="str">
        <f>E21</f>
        <v>Ing.Magda Cigánková Fialová</v>
      </c>
      <c r="K117" s="34"/>
      <c r="L117" s="37"/>
    </row>
    <row r="118" spans="2:65" s="1" customFormat="1" ht="27.95" customHeight="1">
      <c r="B118" s="33"/>
      <c r="C118" s="28" t="s">
        <v>28</v>
      </c>
      <c r="D118" s="34"/>
      <c r="E118" s="34"/>
      <c r="F118" s="26" t="str">
        <f>IF(E18="","",E18)</f>
        <v>Vyplň údaj</v>
      </c>
      <c r="G118" s="34"/>
      <c r="H118" s="34"/>
      <c r="I118" s="111" t="s">
        <v>34</v>
      </c>
      <c r="J118" s="31" t="str">
        <f>E24</f>
        <v>Ing. Magda Cigánková Fialová</v>
      </c>
      <c r="K118" s="34"/>
      <c r="L118" s="37"/>
    </row>
    <row r="119" spans="2:65" s="1" customFormat="1" ht="10.35" customHeight="1">
      <c r="B119" s="33"/>
      <c r="C119" s="34"/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65" s="10" customFormat="1" ht="29.25" customHeight="1">
      <c r="B120" s="164"/>
      <c r="C120" s="165" t="s">
        <v>105</v>
      </c>
      <c r="D120" s="166" t="s">
        <v>62</v>
      </c>
      <c r="E120" s="166" t="s">
        <v>58</v>
      </c>
      <c r="F120" s="166" t="s">
        <v>59</v>
      </c>
      <c r="G120" s="166" t="s">
        <v>106</v>
      </c>
      <c r="H120" s="166" t="s">
        <v>107</v>
      </c>
      <c r="I120" s="167" t="s">
        <v>108</v>
      </c>
      <c r="J120" s="168" t="s">
        <v>96</v>
      </c>
      <c r="K120" s="169" t="s">
        <v>109</v>
      </c>
      <c r="L120" s="170"/>
      <c r="M120" s="69" t="s">
        <v>1</v>
      </c>
      <c r="N120" s="70" t="s">
        <v>41</v>
      </c>
      <c r="O120" s="70" t="s">
        <v>110</v>
      </c>
      <c r="P120" s="70" t="s">
        <v>111</v>
      </c>
      <c r="Q120" s="70" t="s">
        <v>112</v>
      </c>
      <c r="R120" s="70" t="s">
        <v>113</v>
      </c>
      <c r="S120" s="70" t="s">
        <v>114</v>
      </c>
      <c r="T120" s="71" t="s">
        <v>115</v>
      </c>
    </row>
    <row r="121" spans="2:65" s="1" customFormat="1" ht="22.9" customHeight="1">
      <c r="B121" s="33"/>
      <c r="C121" s="76" t="s">
        <v>116</v>
      </c>
      <c r="D121" s="34"/>
      <c r="E121" s="34"/>
      <c r="F121" s="34"/>
      <c r="G121" s="34"/>
      <c r="H121" s="34"/>
      <c r="I121" s="109"/>
      <c r="J121" s="171">
        <f>BK121</f>
        <v>0</v>
      </c>
      <c r="K121" s="34"/>
      <c r="L121" s="37"/>
      <c r="M121" s="72"/>
      <c r="N121" s="73"/>
      <c r="O121" s="73"/>
      <c r="P121" s="172">
        <f>P122</f>
        <v>0</v>
      </c>
      <c r="Q121" s="73"/>
      <c r="R121" s="172">
        <f>R122</f>
        <v>5.5999999999999999E-5</v>
      </c>
      <c r="S121" s="73"/>
      <c r="T121" s="173">
        <f>T122</f>
        <v>0</v>
      </c>
      <c r="AT121" s="16" t="s">
        <v>76</v>
      </c>
      <c r="AU121" s="16" t="s">
        <v>98</v>
      </c>
      <c r="BK121" s="174">
        <f>BK122</f>
        <v>0</v>
      </c>
    </row>
    <row r="122" spans="2:65" s="11" customFormat="1" ht="25.9" customHeight="1">
      <c r="B122" s="175"/>
      <c r="C122" s="176"/>
      <c r="D122" s="177" t="s">
        <v>76</v>
      </c>
      <c r="E122" s="178" t="s">
        <v>117</v>
      </c>
      <c r="F122" s="178" t="s">
        <v>118</v>
      </c>
      <c r="G122" s="176"/>
      <c r="H122" s="176"/>
      <c r="I122" s="179"/>
      <c r="J122" s="180">
        <f>BK122</f>
        <v>0</v>
      </c>
      <c r="K122" s="176"/>
      <c r="L122" s="181"/>
      <c r="M122" s="182"/>
      <c r="N122" s="183"/>
      <c r="O122" s="183"/>
      <c r="P122" s="184">
        <f>P123+P178+P198+P253</f>
        <v>0</v>
      </c>
      <c r="Q122" s="183"/>
      <c r="R122" s="184">
        <f>R123+R178+R198+R253</f>
        <v>5.5999999999999999E-5</v>
      </c>
      <c r="S122" s="183"/>
      <c r="T122" s="185">
        <f>T123+T178+T198+T253</f>
        <v>0</v>
      </c>
      <c r="AR122" s="186" t="s">
        <v>85</v>
      </c>
      <c r="AT122" s="187" t="s">
        <v>76</v>
      </c>
      <c r="AU122" s="187" t="s">
        <v>77</v>
      </c>
      <c r="AY122" s="186" t="s">
        <v>119</v>
      </c>
      <c r="BK122" s="188">
        <f>BK123+BK178+BK198+BK253</f>
        <v>0</v>
      </c>
    </row>
    <row r="123" spans="2:65" s="11" customFormat="1" ht="22.9" customHeight="1">
      <c r="B123" s="175"/>
      <c r="C123" s="176"/>
      <c r="D123" s="177" t="s">
        <v>76</v>
      </c>
      <c r="E123" s="189" t="s">
        <v>85</v>
      </c>
      <c r="F123" s="189" t="s">
        <v>120</v>
      </c>
      <c r="G123" s="176"/>
      <c r="H123" s="176"/>
      <c r="I123" s="179"/>
      <c r="J123" s="190">
        <f>BK123</f>
        <v>0</v>
      </c>
      <c r="K123" s="176"/>
      <c r="L123" s="181"/>
      <c r="M123" s="182"/>
      <c r="N123" s="183"/>
      <c r="O123" s="183"/>
      <c r="P123" s="184">
        <f>SUM(P124:P177)</f>
        <v>0</v>
      </c>
      <c r="Q123" s="183"/>
      <c r="R123" s="184">
        <f>SUM(R124:R177)</f>
        <v>0</v>
      </c>
      <c r="S123" s="183"/>
      <c r="T123" s="185">
        <f>SUM(T124:T177)</f>
        <v>0</v>
      </c>
      <c r="AR123" s="186" t="s">
        <v>85</v>
      </c>
      <c r="AT123" s="187" t="s">
        <v>76</v>
      </c>
      <c r="AU123" s="187" t="s">
        <v>85</v>
      </c>
      <c r="AY123" s="186" t="s">
        <v>119</v>
      </c>
      <c r="BK123" s="188">
        <f>SUM(BK124:BK177)</f>
        <v>0</v>
      </c>
    </row>
    <row r="124" spans="2:65" s="1" customFormat="1" ht="24" customHeight="1">
      <c r="B124" s="33"/>
      <c r="C124" s="191" t="s">
        <v>85</v>
      </c>
      <c r="D124" s="191" t="s">
        <v>121</v>
      </c>
      <c r="E124" s="192" t="s">
        <v>122</v>
      </c>
      <c r="F124" s="193" t="s">
        <v>123</v>
      </c>
      <c r="G124" s="194" t="s">
        <v>124</v>
      </c>
      <c r="H124" s="195">
        <v>54.5</v>
      </c>
      <c r="I124" s="196"/>
      <c r="J124" s="197">
        <f>ROUND(I124*H124,2)</f>
        <v>0</v>
      </c>
      <c r="K124" s="193" t="s">
        <v>125</v>
      </c>
      <c r="L124" s="37"/>
      <c r="M124" s="198" t="s">
        <v>1</v>
      </c>
      <c r="N124" s="199" t="s">
        <v>42</v>
      </c>
      <c r="O124" s="65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02" t="s">
        <v>126</v>
      </c>
      <c r="AT124" s="202" t="s">
        <v>121</v>
      </c>
      <c r="AU124" s="202" t="s">
        <v>87</v>
      </c>
      <c r="AY124" s="16" t="s">
        <v>119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6" t="s">
        <v>85</v>
      </c>
      <c r="BK124" s="203">
        <f>ROUND(I124*H124,2)</f>
        <v>0</v>
      </c>
      <c r="BL124" s="16" t="s">
        <v>126</v>
      </c>
      <c r="BM124" s="202" t="s">
        <v>127</v>
      </c>
    </row>
    <row r="125" spans="2:65" s="12" customFormat="1" ht="11.25">
      <c r="B125" s="204"/>
      <c r="C125" s="205"/>
      <c r="D125" s="206" t="s">
        <v>128</v>
      </c>
      <c r="E125" s="207" t="s">
        <v>1</v>
      </c>
      <c r="F125" s="208" t="s">
        <v>129</v>
      </c>
      <c r="G125" s="205"/>
      <c r="H125" s="207" t="s">
        <v>1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128</v>
      </c>
      <c r="AU125" s="214" t="s">
        <v>87</v>
      </c>
      <c r="AV125" s="12" t="s">
        <v>85</v>
      </c>
      <c r="AW125" s="12" t="s">
        <v>33</v>
      </c>
      <c r="AX125" s="12" t="s">
        <v>77</v>
      </c>
      <c r="AY125" s="214" t="s">
        <v>119</v>
      </c>
    </row>
    <row r="126" spans="2:65" s="13" customFormat="1" ht="11.25">
      <c r="B126" s="215"/>
      <c r="C126" s="216"/>
      <c r="D126" s="206" t="s">
        <v>128</v>
      </c>
      <c r="E126" s="217" t="s">
        <v>1</v>
      </c>
      <c r="F126" s="218" t="s">
        <v>130</v>
      </c>
      <c r="G126" s="216"/>
      <c r="H126" s="219">
        <v>54.5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128</v>
      </c>
      <c r="AU126" s="225" t="s">
        <v>87</v>
      </c>
      <c r="AV126" s="13" t="s">
        <v>87</v>
      </c>
      <c r="AW126" s="13" t="s">
        <v>33</v>
      </c>
      <c r="AX126" s="13" t="s">
        <v>77</v>
      </c>
      <c r="AY126" s="225" t="s">
        <v>119</v>
      </c>
    </row>
    <row r="127" spans="2:65" s="14" customFormat="1" ht="11.25">
      <c r="B127" s="226"/>
      <c r="C127" s="227"/>
      <c r="D127" s="206" t="s">
        <v>128</v>
      </c>
      <c r="E127" s="228" t="s">
        <v>1</v>
      </c>
      <c r="F127" s="229" t="s">
        <v>131</v>
      </c>
      <c r="G127" s="227"/>
      <c r="H127" s="230">
        <v>54.5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AT127" s="236" t="s">
        <v>128</v>
      </c>
      <c r="AU127" s="236" t="s">
        <v>87</v>
      </c>
      <c r="AV127" s="14" t="s">
        <v>126</v>
      </c>
      <c r="AW127" s="14" t="s">
        <v>33</v>
      </c>
      <c r="AX127" s="14" t="s">
        <v>85</v>
      </c>
      <c r="AY127" s="236" t="s">
        <v>119</v>
      </c>
    </row>
    <row r="128" spans="2:65" s="1" customFormat="1" ht="24" customHeight="1">
      <c r="B128" s="33"/>
      <c r="C128" s="191" t="s">
        <v>87</v>
      </c>
      <c r="D128" s="191" t="s">
        <v>121</v>
      </c>
      <c r="E128" s="192" t="s">
        <v>132</v>
      </c>
      <c r="F128" s="193" t="s">
        <v>133</v>
      </c>
      <c r="G128" s="194" t="s">
        <v>134</v>
      </c>
      <c r="H128" s="195">
        <v>15.26</v>
      </c>
      <c r="I128" s="196"/>
      <c r="J128" s="197">
        <f>ROUND(I128*H128,2)</f>
        <v>0</v>
      </c>
      <c r="K128" s="193" t="s">
        <v>125</v>
      </c>
      <c r="L128" s="37"/>
      <c r="M128" s="198" t="s">
        <v>1</v>
      </c>
      <c r="N128" s="199" t="s">
        <v>42</v>
      </c>
      <c r="O128" s="65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02" t="s">
        <v>126</v>
      </c>
      <c r="AT128" s="202" t="s">
        <v>121</v>
      </c>
      <c r="AU128" s="202" t="s">
        <v>87</v>
      </c>
      <c r="AY128" s="16" t="s">
        <v>119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6" t="s">
        <v>85</v>
      </c>
      <c r="BK128" s="203">
        <f>ROUND(I128*H128,2)</f>
        <v>0</v>
      </c>
      <c r="BL128" s="16" t="s">
        <v>126</v>
      </c>
      <c r="BM128" s="202" t="s">
        <v>135</v>
      </c>
    </row>
    <row r="129" spans="2:65" s="13" customFormat="1" ht="22.5">
      <c r="B129" s="215"/>
      <c r="C129" s="216"/>
      <c r="D129" s="206" t="s">
        <v>128</v>
      </c>
      <c r="E129" s="217" t="s">
        <v>1</v>
      </c>
      <c r="F129" s="218" t="s">
        <v>136</v>
      </c>
      <c r="G129" s="216"/>
      <c r="H129" s="219">
        <v>15.26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128</v>
      </c>
      <c r="AU129" s="225" t="s">
        <v>87</v>
      </c>
      <c r="AV129" s="13" t="s">
        <v>87</v>
      </c>
      <c r="AW129" s="13" t="s">
        <v>33</v>
      </c>
      <c r="AX129" s="13" t="s">
        <v>77</v>
      </c>
      <c r="AY129" s="225" t="s">
        <v>119</v>
      </c>
    </row>
    <row r="130" spans="2:65" s="14" customFormat="1" ht="11.25">
      <c r="B130" s="226"/>
      <c r="C130" s="227"/>
      <c r="D130" s="206" t="s">
        <v>128</v>
      </c>
      <c r="E130" s="228" t="s">
        <v>1</v>
      </c>
      <c r="F130" s="229" t="s">
        <v>131</v>
      </c>
      <c r="G130" s="227"/>
      <c r="H130" s="230">
        <v>15.26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128</v>
      </c>
      <c r="AU130" s="236" t="s">
        <v>87</v>
      </c>
      <c r="AV130" s="14" t="s">
        <v>126</v>
      </c>
      <c r="AW130" s="14" t="s">
        <v>33</v>
      </c>
      <c r="AX130" s="14" t="s">
        <v>85</v>
      </c>
      <c r="AY130" s="236" t="s">
        <v>119</v>
      </c>
    </row>
    <row r="131" spans="2:65" s="1" customFormat="1" ht="24" customHeight="1">
      <c r="B131" s="33"/>
      <c r="C131" s="191" t="s">
        <v>137</v>
      </c>
      <c r="D131" s="191" t="s">
        <v>121</v>
      </c>
      <c r="E131" s="192" t="s">
        <v>138</v>
      </c>
      <c r="F131" s="193" t="s">
        <v>139</v>
      </c>
      <c r="G131" s="194" t="s">
        <v>134</v>
      </c>
      <c r="H131" s="195">
        <v>20.71</v>
      </c>
      <c r="I131" s="196"/>
      <c r="J131" s="197">
        <f>ROUND(I131*H131,2)</f>
        <v>0</v>
      </c>
      <c r="K131" s="193" t="s">
        <v>125</v>
      </c>
      <c r="L131" s="37"/>
      <c r="M131" s="198" t="s">
        <v>1</v>
      </c>
      <c r="N131" s="199" t="s">
        <v>42</v>
      </c>
      <c r="O131" s="65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02" t="s">
        <v>126</v>
      </c>
      <c r="AT131" s="202" t="s">
        <v>121</v>
      </c>
      <c r="AU131" s="202" t="s">
        <v>87</v>
      </c>
      <c r="AY131" s="16" t="s">
        <v>119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6" t="s">
        <v>85</v>
      </c>
      <c r="BK131" s="203">
        <f>ROUND(I131*H131,2)</f>
        <v>0</v>
      </c>
      <c r="BL131" s="16" t="s">
        <v>126</v>
      </c>
      <c r="BM131" s="202" t="s">
        <v>140</v>
      </c>
    </row>
    <row r="132" spans="2:65" s="12" customFormat="1" ht="11.25">
      <c r="B132" s="204"/>
      <c r="C132" s="205"/>
      <c r="D132" s="206" t="s">
        <v>128</v>
      </c>
      <c r="E132" s="207" t="s">
        <v>1</v>
      </c>
      <c r="F132" s="208" t="s">
        <v>141</v>
      </c>
      <c r="G132" s="205"/>
      <c r="H132" s="207" t="s">
        <v>1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128</v>
      </c>
      <c r="AU132" s="214" t="s">
        <v>87</v>
      </c>
      <c r="AV132" s="12" t="s">
        <v>85</v>
      </c>
      <c r="AW132" s="12" t="s">
        <v>33</v>
      </c>
      <c r="AX132" s="12" t="s">
        <v>77</v>
      </c>
      <c r="AY132" s="214" t="s">
        <v>119</v>
      </c>
    </row>
    <row r="133" spans="2:65" s="13" customFormat="1" ht="11.25">
      <c r="B133" s="215"/>
      <c r="C133" s="216"/>
      <c r="D133" s="206" t="s">
        <v>128</v>
      </c>
      <c r="E133" s="217" t="s">
        <v>1</v>
      </c>
      <c r="F133" s="218" t="s">
        <v>142</v>
      </c>
      <c r="G133" s="216"/>
      <c r="H133" s="219">
        <v>20.71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128</v>
      </c>
      <c r="AU133" s="225" t="s">
        <v>87</v>
      </c>
      <c r="AV133" s="13" t="s">
        <v>87</v>
      </c>
      <c r="AW133" s="13" t="s">
        <v>33</v>
      </c>
      <c r="AX133" s="13" t="s">
        <v>77</v>
      </c>
      <c r="AY133" s="225" t="s">
        <v>119</v>
      </c>
    </row>
    <row r="134" spans="2:65" s="14" customFormat="1" ht="11.25">
      <c r="B134" s="226"/>
      <c r="C134" s="227"/>
      <c r="D134" s="206" t="s">
        <v>128</v>
      </c>
      <c r="E134" s="228" t="s">
        <v>1</v>
      </c>
      <c r="F134" s="229" t="s">
        <v>131</v>
      </c>
      <c r="G134" s="227"/>
      <c r="H134" s="230">
        <v>20.71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128</v>
      </c>
      <c r="AU134" s="236" t="s">
        <v>87</v>
      </c>
      <c r="AV134" s="14" t="s">
        <v>126</v>
      </c>
      <c r="AW134" s="14" t="s">
        <v>33</v>
      </c>
      <c r="AX134" s="14" t="s">
        <v>85</v>
      </c>
      <c r="AY134" s="236" t="s">
        <v>119</v>
      </c>
    </row>
    <row r="135" spans="2:65" s="1" customFormat="1" ht="24" customHeight="1">
      <c r="B135" s="33"/>
      <c r="C135" s="191" t="s">
        <v>126</v>
      </c>
      <c r="D135" s="191" t="s">
        <v>121</v>
      </c>
      <c r="E135" s="192" t="s">
        <v>143</v>
      </c>
      <c r="F135" s="193" t="s">
        <v>144</v>
      </c>
      <c r="G135" s="194" t="s">
        <v>145</v>
      </c>
      <c r="H135" s="195">
        <v>25.506</v>
      </c>
      <c r="I135" s="196"/>
      <c r="J135" s="197">
        <f>ROUND(I135*H135,2)</f>
        <v>0</v>
      </c>
      <c r="K135" s="193" t="s">
        <v>1</v>
      </c>
      <c r="L135" s="37"/>
      <c r="M135" s="198" t="s">
        <v>1</v>
      </c>
      <c r="N135" s="199" t="s">
        <v>42</v>
      </c>
      <c r="O135" s="65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02" t="s">
        <v>126</v>
      </c>
      <c r="AT135" s="202" t="s">
        <v>121</v>
      </c>
      <c r="AU135" s="202" t="s">
        <v>87</v>
      </c>
      <c r="AY135" s="16" t="s">
        <v>119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6" t="s">
        <v>85</v>
      </c>
      <c r="BK135" s="203">
        <f>ROUND(I135*H135,2)</f>
        <v>0</v>
      </c>
      <c r="BL135" s="16" t="s">
        <v>126</v>
      </c>
      <c r="BM135" s="202" t="s">
        <v>146</v>
      </c>
    </row>
    <row r="136" spans="2:65" s="12" customFormat="1" ht="11.25">
      <c r="B136" s="204"/>
      <c r="C136" s="205"/>
      <c r="D136" s="206" t="s">
        <v>128</v>
      </c>
      <c r="E136" s="207" t="s">
        <v>1</v>
      </c>
      <c r="F136" s="208" t="s">
        <v>147</v>
      </c>
      <c r="G136" s="205"/>
      <c r="H136" s="207" t="s">
        <v>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128</v>
      </c>
      <c r="AU136" s="214" t="s">
        <v>87</v>
      </c>
      <c r="AV136" s="12" t="s">
        <v>85</v>
      </c>
      <c r="AW136" s="12" t="s">
        <v>33</v>
      </c>
      <c r="AX136" s="12" t="s">
        <v>77</v>
      </c>
      <c r="AY136" s="214" t="s">
        <v>119</v>
      </c>
    </row>
    <row r="137" spans="2:65" s="13" customFormat="1" ht="11.25">
      <c r="B137" s="215"/>
      <c r="C137" s="216"/>
      <c r="D137" s="206" t="s">
        <v>128</v>
      </c>
      <c r="E137" s="217" t="s">
        <v>1</v>
      </c>
      <c r="F137" s="218" t="s">
        <v>148</v>
      </c>
      <c r="G137" s="216"/>
      <c r="H137" s="219">
        <v>25.506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128</v>
      </c>
      <c r="AU137" s="225" t="s">
        <v>87</v>
      </c>
      <c r="AV137" s="13" t="s">
        <v>87</v>
      </c>
      <c r="AW137" s="13" t="s">
        <v>33</v>
      </c>
      <c r="AX137" s="13" t="s">
        <v>77</v>
      </c>
      <c r="AY137" s="225" t="s">
        <v>119</v>
      </c>
    </row>
    <row r="138" spans="2:65" s="14" customFormat="1" ht="11.25">
      <c r="B138" s="226"/>
      <c r="C138" s="227"/>
      <c r="D138" s="206" t="s">
        <v>128</v>
      </c>
      <c r="E138" s="228" t="s">
        <v>1</v>
      </c>
      <c r="F138" s="229" t="s">
        <v>131</v>
      </c>
      <c r="G138" s="227"/>
      <c r="H138" s="230">
        <v>25.506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128</v>
      </c>
      <c r="AU138" s="236" t="s">
        <v>87</v>
      </c>
      <c r="AV138" s="14" t="s">
        <v>126</v>
      </c>
      <c r="AW138" s="14" t="s">
        <v>33</v>
      </c>
      <c r="AX138" s="14" t="s">
        <v>85</v>
      </c>
      <c r="AY138" s="236" t="s">
        <v>119</v>
      </c>
    </row>
    <row r="139" spans="2:65" s="1" customFormat="1" ht="16.5" customHeight="1">
      <c r="B139" s="33"/>
      <c r="C139" s="191" t="s">
        <v>149</v>
      </c>
      <c r="D139" s="191" t="s">
        <v>121</v>
      </c>
      <c r="E139" s="192" t="s">
        <v>150</v>
      </c>
      <c r="F139" s="193" t="s">
        <v>151</v>
      </c>
      <c r="G139" s="194" t="s">
        <v>134</v>
      </c>
      <c r="H139" s="195">
        <v>21.8</v>
      </c>
      <c r="I139" s="196"/>
      <c r="J139" s="197">
        <f>ROUND(I139*H139,2)</f>
        <v>0</v>
      </c>
      <c r="K139" s="193" t="s">
        <v>1</v>
      </c>
      <c r="L139" s="37"/>
      <c r="M139" s="198" t="s">
        <v>1</v>
      </c>
      <c r="N139" s="199" t="s">
        <v>42</v>
      </c>
      <c r="O139" s="65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02" t="s">
        <v>126</v>
      </c>
      <c r="AT139" s="202" t="s">
        <v>121</v>
      </c>
      <c r="AU139" s="202" t="s">
        <v>87</v>
      </c>
      <c r="AY139" s="16" t="s">
        <v>119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85</v>
      </c>
      <c r="BK139" s="203">
        <f>ROUND(I139*H139,2)</f>
        <v>0</v>
      </c>
      <c r="BL139" s="16" t="s">
        <v>126</v>
      </c>
      <c r="BM139" s="202" t="s">
        <v>152</v>
      </c>
    </row>
    <row r="140" spans="2:65" s="12" customFormat="1" ht="11.25">
      <c r="B140" s="204"/>
      <c r="C140" s="205"/>
      <c r="D140" s="206" t="s">
        <v>128</v>
      </c>
      <c r="E140" s="207" t="s">
        <v>1</v>
      </c>
      <c r="F140" s="208" t="s">
        <v>153</v>
      </c>
      <c r="G140" s="205"/>
      <c r="H140" s="207" t="s">
        <v>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128</v>
      </c>
      <c r="AU140" s="214" t="s">
        <v>87</v>
      </c>
      <c r="AV140" s="12" t="s">
        <v>85</v>
      </c>
      <c r="AW140" s="12" t="s">
        <v>33</v>
      </c>
      <c r="AX140" s="12" t="s">
        <v>77</v>
      </c>
      <c r="AY140" s="214" t="s">
        <v>119</v>
      </c>
    </row>
    <row r="141" spans="2:65" s="13" customFormat="1" ht="11.25">
      <c r="B141" s="215"/>
      <c r="C141" s="216"/>
      <c r="D141" s="206" t="s">
        <v>128</v>
      </c>
      <c r="E141" s="217" t="s">
        <v>1</v>
      </c>
      <c r="F141" s="218" t="s">
        <v>154</v>
      </c>
      <c r="G141" s="216"/>
      <c r="H141" s="219">
        <v>21.8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128</v>
      </c>
      <c r="AU141" s="225" t="s">
        <v>87</v>
      </c>
      <c r="AV141" s="13" t="s">
        <v>87</v>
      </c>
      <c r="AW141" s="13" t="s">
        <v>33</v>
      </c>
      <c r="AX141" s="13" t="s">
        <v>77</v>
      </c>
      <c r="AY141" s="225" t="s">
        <v>119</v>
      </c>
    </row>
    <row r="142" spans="2:65" s="14" customFormat="1" ht="11.25">
      <c r="B142" s="226"/>
      <c r="C142" s="227"/>
      <c r="D142" s="206" t="s">
        <v>128</v>
      </c>
      <c r="E142" s="228" t="s">
        <v>1</v>
      </c>
      <c r="F142" s="229" t="s">
        <v>131</v>
      </c>
      <c r="G142" s="227"/>
      <c r="H142" s="230">
        <v>21.8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128</v>
      </c>
      <c r="AU142" s="236" t="s">
        <v>87</v>
      </c>
      <c r="AV142" s="14" t="s">
        <v>126</v>
      </c>
      <c r="AW142" s="14" t="s">
        <v>33</v>
      </c>
      <c r="AX142" s="14" t="s">
        <v>85</v>
      </c>
      <c r="AY142" s="236" t="s">
        <v>119</v>
      </c>
    </row>
    <row r="143" spans="2:65" s="1" customFormat="1" ht="24" customHeight="1">
      <c r="B143" s="33"/>
      <c r="C143" s="191" t="s">
        <v>155</v>
      </c>
      <c r="D143" s="191" t="s">
        <v>121</v>
      </c>
      <c r="E143" s="192" t="s">
        <v>156</v>
      </c>
      <c r="F143" s="193" t="s">
        <v>157</v>
      </c>
      <c r="G143" s="194" t="s">
        <v>124</v>
      </c>
      <c r="H143" s="195">
        <v>56.134999999999998</v>
      </c>
      <c r="I143" s="196"/>
      <c r="J143" s="197">
        <f>ROUND(I143*H143,2)</f>
        <v>0</v>
      </c>
      <c r="K143" s="193" t="s">
        <v>125</v>
      </c>
      <c r="L143" s="37"/>
      <c r="M143" s="198" t="s">
        <v>1</v>
      </c>
      <c r="N143" s="199" t="s">
        <v>42</v>
      </c>
      <c r="O143" s="65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02" t="s">
        <v>126</v>
      </c>
      <c r="AT143" s="202" t="s">
        <v>121</v>
      </c>
      <c r="AU143" s="202" t="s">
        <v>87</v>
      </c>
      <c r="AY143" s="16" t="s">
        <v>119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85</v>
      </c>
      <c r="BK143" s="203">
        <f>ROUND(I143*H143,2)</f>
        <v>0</v>
      </c>
      <c r="BL143" s="16" t="s">
        <v>126</v>
      </c>
      <c r="BM143" s="202" t="s">
        <v>158</v>
      </c>
    </row>
    <row r="144" spans="2:65" s="13" customFormat="1" ht="11.25">
      <c r="B144" s="215"/>
      <c r="C144" s="216"/>
      <c r="D144" s="206" t="s">
        <v>128</v>
      </c>
      <c r="E144" s="217" t="s">
        <v>1</v>
      </c>
      <c r="F144" s="218" t="s">
        <v>159</v>
      </c>
      <c r="G144" s="216"/>
      <c r="H144" s="219">
        <v>56.134999999999998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128</v>
      </c>
      <c r="AU144" s="225" t="s">
        <v>87</v>
      </c>
      <c r="AV144" s="13" t="s">
        <v>87</v>
      </c>
      <c r="AW144" s="13" t="s">
        <v>33</v>
      </c>
      <c r="AX144" s="13" t="s">
        <v>77</v>
      </c>
      <c r="AY144" s="225" t="s">
        <v>119</v>
      </c>
    </row>
    <row r="145" spans="2:65" s="14" customFormat="1" ht="11.25">
      <c r="B145" s="226"/>
      <c r="C145" s="227"/>
      <c r="D145" s="206" t="s">
        <v>128</v>
      </c>
      <c r="E145" s="228" t="s">
        <v>1</v>
      </c>
      <c r="F145" s="229" t="s">
        <v>131</v>
      </c>
      <c r="G145" s="227"/>
      <c r="H145" s="230">
        <v>56.134999999999998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128</v>
      </c>
      <c r="AU145" s="236" t="s">
        <v>87</v>
      </c>
      <c r="AV145" s="14" t="s">
        <v>126</v>
      </c>
      <c r="AW145" s="14" t="s">
        <v>33</v>
      </c>
      <c r="AX145" s="14" t="s">
        <v>85</v>
      </c>
      <c r="AY145" s="236" t="s">
        <v>119</v>
      </c>
    </row>
    <row r="146" spans="2:65" s="1" customFormat="1" ht="24" customHeight="1">
      <c r="B146" s="33"/>
      <c r="C146" s="191" t="s">
        <v>160</v>
      </c>
      <c r="D146" s="191" t="s">
        <v>121</v>
      </c>
      <c r="E146" s="192" t="s">
        <v>161</v>
      </c>
      <c r="F146" s="193" t="s">
        <v>162</v>
      </c>
      <c r="G146" s="194" t="s">
        <v>163</v>
      </c>
      <c r="H146" s="195">
        <v>979</v>
      </c>
      <c r="I146" s="196"/>
      <c r="J146" s="197">
        <f>ROUND(I146*H146,2)</f>
        <v>0</v>
      </c>
      <c r="K146" s="193" t="s">
        <v>125</v>
      </c>
      <c r="L146" s="37"/>
      <c r="M146" s="198" t="s">
        <v>1</v>
      </c>
      <c r="N146" s="199" t="s">
        <v>42</v>
      </c>
      <c r="O146" s="65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02" t="s">
        <v>126</v>
      </c>
      <c r="AT146" s="202" t="s">
        <v>121</v>
      </c>
      <c r="AU146" s="202" t="s">
        <v>87</v>
      </c>
      <c r="AY146" s="16" t="s">
        <v>119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85</v>
      </c>
      <c r="BK146" s="203">
        <f>ROUND(I146*H146,2)</f>
        <v>0</v>
      </c>
      <c r="BL146" s="16" t="s">
        <v>126</v>
      </c>
      <c r="BM146" s="202" t="s">
        <v>164</v>
      </c>
    </row>
    <row r="147" spans="2:65" s="13" customFormat="1" ht="11.25">
      <c r="B147" s="215"/>
      <c r="C147" s="216"/>
      <c r="D147" s="206" t="s">
        <v>128</v>
      </c>
      <c r="E147" s="217" t="s">
        <v>1</v>
      </c>
      <c r="F147" s="218" t="s">
        <v>165</v>
      </c>
      <c r="G147" s="216"/>
      <c r="H147" s="219">
        <v>979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128</v>
      </c>
      <c r="AU147" s="225" t="s">
        <v>87</v>
      </c>
      <c r="AV147" s="13" t="s">
        <v>87</v>
      </c>
      <c r="AW147" s="13" t="s">
        <v>33</v>
      </c>
      <c r="AX147" s="13" t="s">
        <v>77</v>
      </c>
      <c r="AY147" s="225" t="s">
        <v>119</v>
      </c>
    </row>
    <row r="148" spans="2:65" s="14" customFormat="1" ht="11.25">
      <c r="B148" s="226"/>
      <c r="C148" s="227"/>
      <c r="D148" s="206" t="s">
        <v>128</v>
      </c>
      <c r="E148" s="228" t="s">
        <v>1</v>
      </c>
      <c r="F148" s="229" t="s">
        <v>131</v>
      </c>
      <c r="G148" s="227"/>
      <c r="H148" s="230">
        <v>979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128</v>
      </c>
      <c r="AU148" s="236" t="s">
        <v>87</v>
      </c>
      <c r="AV148" s="14" t="s">
        <v>126</v>
      </c>
      <c r="AW148" s="14" t="s">
        <v>33</v>
      </c>
      <c r="AX148" s="14" t="s">
        <v>85</v>
      </c>
      <c r="AY148" s="236" t="s">
        <v>119</v>
      </c>
    </row>
    <row r="149" spans="2:65" s="1" customFormat="1" ht="24" customHeight="1">
      <c r="B149" s="33"/>
      <c r="C149" s="191" t="s">
        <v>166</v>
      </c>
      <c r="D149" s="191" t="s">
        <v>121</v>
      </c>
      <c r="E149" s="192" t="s">
        <v>167</v>
      </c>
      <c r="F149" s="193" t="s">
        <v>168</v>
      </c>
      <c r="G149" s="194" t="s">
        <v>163</v>
      </c>
      <c r="H149" s="195">
        <v>668</v>
      </c>
      <c r="I149" s="196"/>
      <c r="J149" s="197">
        <f>ROUND(I149*H149,2)</f>
        <v>0</v>
      </c>
      <c r="K149" s="193" t="s">
        <v>125</v>
      </c>
      <c r="L149" s="37"/>
      <c r="M149" s="198" t="s">
        <v>1</v>
      </c>
      <c r="N149" s="199" t="s">
        <v>42</v>
      </c>
      <c r="O149" s="65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02" t="s">
        <v>126</v>
      </c>
      <c r="AT149" s="202" t="s">
        <v>121</v>
      </c>
      <c r="AU149" s="202" t="s">
        <v>87</v>
      </c>
      <c r="AY149" s="16" t="s">
        <v>119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85</v>
      </c>
      <c r="BK149" s="203">
        <f>ROUND(I149*H149,2)</f>
        <v>0</v>
      </c>
      <c r="BL149" s="16" t="s">
        <v>126</v>
      </c>
      <c r="BM149" s="202" t="s">
        <v>169</v>
      </c>
    </row>
    <row r="150" spans="2:65" s="13" customFormat="1" ht="11.25">
      <c r="B150" s="215"/>
      <c r="C150" s="216"/>
      <c r="D150" s="206" t="s">
        <v>128</v>
      </c>
      <c r="E150" s="217" t="s">
        <v>1</v>
      </c>
      <c r="F150" s="218" t="s">
        <v>170</v>
      </c>
      <c r="G150" s="216"/>
      <c r="H150" s="219">
        <v>668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128</v>
      </c>
      <c r="AU150" s="225" t="s">
        <v>87</v>
      </c>
      <c r="AV150" s="13" t="s">
        <v>87</v>
      </c>
      <c r="AW150" s="13" t="s">
        <v>33</v>
      </c>
      <c r="AX150" s="13" t="s">
        <v>77</v>
      </c>
      <c r="AY150" s="225" t="s">
        <v>119</v>
      </c>
    </row>
    <row r="151" spans="2:65" s="14" customFormat="1" ht="11.25">
      <c r="B151" s="226"/>
      <c r="C151" s="227"/>
      <c r="D151" s="206" t="s">
        <v>128</v>
      </c>
      <c r="E151" s="228" t="s">
        <v>1</v>
      </c>
      <c r="F151" s="229" t="s">
        <v>131</v>
      </c>
      <c r="G151" s="227"/>
      <c r="H151" s="230">
        <v>668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128</v>
      </c>
      <c r="AU151" s="236" t="s">
        <v>87</v>
      </c>
      <c r="AV151" s="14" t="s">
        <v>126</v>
      </c>
      <c r="AW151" s="14" t="s">
        <v>33</v>
      </c>
      <c r="AX151" s="14" t="s">
        <v>85</v>
      </c>
      <c r="AY151" s="236" t="s">
        <v>119</v>
      </c>
    </row>
    <row r="152" spans="2:65" s="1" customFormat="1" ht="16.5" customHeight="1">
      <c r="B152" s="33"/>
      <c r="C152" s="191" t="s">
        <v>171</v>
      </c>
      <c r="D152" s="191" t="s">
        <v>121</v>
      </c>
      <c r="E152" s="192" t="s">
        <v>172</v>
      </c>
      <c r="F152" s="193" t="s">
        <v>173</v>
      </c>
      <c r="G152" s="194" t="s">
        <v>124</v>
      </c>
      <c r="H152" s="195">
        <v>54.5</v>
      </c>
      <c r="I152" s="196"/>
      <c r="J152" s="197">
        <f>ROUND(I152*H152,2)</f>
        <v>0</v>
      </c>
      <c r="K152" s="193" t="s">
        <v>125</v>
      </c>
      <c r="L152" s="37"/>
      <c r="M152" s="198" t="s">
        <v>1</v>
      </c>
      <c r="N152" s="199" t="s">
        <v>42</v>
      </c>
      <c r="O152" s="65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02" t="s">
        <v>126</v>
      </c>
      <c r="AT152" s="202" t="s">
        <v>121</v>
      </c>
      <c r="AU152" s="202" t="s">
        <v>87</v>
      </c>
      <c r="AY152" s="16" t="s">
        <v>119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85</v>
      </c>
      <c r="BK152" s="203">
        <f>ROUND(I152*H152,2)</f>
        <v>0</v>
      </c>
      <c r="BL152" s="16" t="s">
        <v>126</v>
      </c>
      <c r="BM152" s="202" t="s">
        <v>174</v>
      </c>
    </row>
    <row r="153" spans="2:65" s="13" customFormat="1" ht="11.25">
      <c r="B153" s="215"/>
      <c r="C153" s="216"/>
      <c r="D153" s="206" t="s">
        <v>128</v>
      </c>
      <c r="E153" s="217" t="s">
        <v>1</v>
      </c>
      <c r="F153" s="218" t="s">
        <v>175</v>
      </c>
      <c r="G153" s="216"/>
      <c r="H153" s="219">
        <v>54.5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128</v>
      </c>
      <c r="AU153" s="225" t="s">
        <v>87</v>
      </c>
      <c r="AV153" s="13" t="s">
        <v>87</v>
      </c>
      <c r="AW153" s="13" t="s">
        <v>33</v>
      </c>
      <c r="AX153" s="13" t="s">
        <v>77</v>
      </c>
      <c r="AY153" s="225" t="s">
        <v>119</v>
      </c>
    </row>
    <row r="154" spans="2:65" s="14" customFormat="1" ht="11.25">
      <c r="B154" s="226"/>
      <c r="C154" s="227"/>
      <c r="D154" s="206" t="s">
        <v>128</v>
      </c>
      <c r="E154" s="228" t="s">
        <v>1</v>
      </c>
      <c r="F154" s="229" t="s">
        <v>131</v>
      </c>
      <c r="G154" s="227"/>
      <c r="H154" s="230">
        <v>54.5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128</v>
      </c>
      <c r="AU154" s="236" t="s">
        <v>87</v>
      </c>
      <c r="AV154" s="14" t="s">
        <v>126</v>
      </c>
      <c r="AW154" s="14" t="s">
        <v>33</v>
      </c>
      <c r="AX154" s="14" t="s">
        <v>85</v>
      </c>
      <c r="AY154" s="236" t="s">
        <v>119</v>
      </c>
    </row>
    <row r="155" spans="2:65" s="1" customFormat="1" ht="16.5" customHeight="1">
      <c r="B155" s="33"/>
      <c r="C155" s="191" t="s">
        <v>176</v>
      </c>
      <c r="D155" s="191" t="s">
        <v>121</v>
      </c>
      <c r="E155" s="192" t="s">
        <v>177</v>
      </c>
      <c r="F155" s="193" t="s">
        <v>178</v>
      </c>
      <c r="G155" s="194" t="s">
        <v>163</v>
      </c>
      <c r="H155" s="195">
        <v>979</v>
      </c>
      <c r="I155" s="196"/>
      <c r="J155" s="197">
        <f>ROUND(I155*H155,2)</f>
        <v>0</v>
      </c>
      <c r="K155" s="193" t="s">
        <v>125</v>
      </c>
      <c r="L155" s="37"/>
      <c r="M155" s="198" t="s">
        <v>1</v>
      </c>
      <c r="N155" s="199" t="s">
        <v>42</v>
      </c>
      <c r="O155" s="65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02" t="s">
        <v>126</v>
      </c>
      <c r="AT155" s="202" t="s">
        <v>121</v>
      </c>
      <c r="AU155" s="202" t="s">
        <v>87</v>
      </c>
      <c r="AY155" s="16" t="s">
        <v>119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85</v>
      </c>
      <c r="BK155" s="203">
        <f>ROUND(I155*H155,2)</f>
        <v>0</v>
      </c>
      <c r="BL155" s="16" t="s">
        <v>126</v>
      </c>
      <c r="BM155" s="202" t="s">
        <v>179</v>
      </c>
    </row>
    <row r="156" spans="2:65" s="12" customFormat="1" ht="11.25">
      <c r="B156" s="204"/>
      <c r="C156" s="205"/>
      <c r="D156" s="206" t="s">
        <v>128</v>
      </c>
      <c r="E156" s="207" t="s">
        <v>1</v>
      </c>
      <c r="F156" s="208" t="s">
        <v>180</v>
      </c>
      <c r="G156" s="205"/>
      <c r="H156" s="207" t="s">
        <v>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128</v>
      </c>
      <c r="AU156" s="214" t="s">
        <v>87</v>
      </c>
      <c r="AV156" s="12" t="s">
        <v>85</v>
      </c>
      <c r="AW156" s="12" t="s">
        <v>33</v>
      </c>
      <c r="AX156" s="12" t="s">
        <v>77</v>
      </c>
      <c r="AY156" s="214" t="s">
        <v>119</v>
      </c>
    </row>
    <row r="157" spans="2:65" s="13" customFormat="1" ht="11.25">
      <c r="B157" s="215"/>
      <c r="C157" s="216"/>
      <c r="D157" s="206" t="s">
        <v>128</v>
      </c>
      <c r="E157" s="217" t="s">
        <v>1</v>
      </c>
      <c r="F157" s="218" t="s">
        <v>165</v>
      </c>
      <c r="G157" s="216"/>
      <c r="H157" s="219">
        <v>979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128</v>
      </c>
      <c r="AU157" s="225" t="s">
        <v>87</v>
      </c>
      <c r="AV157" s="13" t="s">
        <v>87</v>
      </c>
      <c r="AW157" s="13" t="s">
        <v>33</v>
      </c>
      <c r="AX157" s="13" t="s">
        <v>77</v>
      </c>
      <c r="AY157" s="225" t="s">
        <v>119</v>
      </c>
    </row>
    <row r="158" spans="2:65" s="14" customFormat="1" ht="11.25">
      <c r="B158" s="226"/>
      <c r="C158" s="227"/>
      <c r="D158" s="206" t="s">
        <v>128</v>
      </c>
      <c r="E158" s="228" t="s">
        <v>1</v>
      </c>
      <c r="F158" s="229" t="s">
        <v>131</v>
      </c>
      <c r="G158" s="227"/>
      <c r="H158" s="230">
        <v>979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128</v>
      </c>
      <c r="AU158" s="236" t="s">
        <v>87</v>
      </c>
      <c r="AV158" s="14" t="s">
        <v>126</v>
      </c>
      <c r="AW158" s="14" t="s">
        <v>33</v>
      </c>
      <c r="AX158" s="14" t="s">
        <v>85</v>
      </c>
      <c r="AY158" s="236" t="s">
        <v>119</v>
      </c>
    </row>
    <row r="159" spans="2:65" s="1" customFormat="1" ht="16.5" customHeight="1">
      <c r="B159" s="33"/>
      <c r="C159" s="191" t="s">
        <v>181</v>
      </c>
      <c r="D159" s="191" t="s">
        <v>121</v>
      </c>
      <c r="E159" s="192" t="s">
        <v>182</v>
      </c>
      <c r="F159" s="193" t="s">
        <v>183</v>
      </c>
      <c r="G159" s="194" t="s">
        <v>163</v>
      </c>
      <c r="H159" s="195">
        <v>668</v>
      </c>
      <c r="I159" s="196"/>
      <c r="J159" s="197">
        <f>ROUND(I159*H159,2)</f>
        <v>0</v>
      </c>
      <c r="K159" s="193" t="s">
        <v>125</v>
      </c>
      <c r="L159" s="37"/>
      <c r="M159" s="198" t="s">
        <v>1</v>
      </c>
      <c r="N159" s="199" t="s">
        <v>42</v>
      </c>
      <c r="O159" s="65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02" t="s">
        <v>126</v>
      </c>
      <c r="AT159" s="202" t="s">
        <v>121</v>
      </c>
      <c r="AU159" s="202" t="s">
        <v>87</v>
      </c>
      <c r="AY159" s="16" t="s">
        <v>119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6" t="s">
        <v>85</v>
      </c>
      <c r="BK159" s="203">
        <f>ROUND(I159*H159,2)</f>
        <v>0</v>
      </c>
      <c r="BL159" s="16" t="s">
        <v>126</v>
      </c>
      <c r="BM159" s="202" t="s">
        <v>184</v>
      </c>
    </row>
    <row r="160" spans="2:65" s="12" customFormat="1" ht="11.25">
      <c r="B160" s="204"/>
      <c r="C160" s="205"/>
      <c r="D160" s="206" t="s">
        <v>128</v>
      </c>
      <c r="E160" s="207" t="s">
        <v>1</v>
      </c>
      <c r="F160" s="208" t="s">
        <v>185</v>
      </c>
      <c r="G160" s="205"/>
      <c r="H160" s="207" t="s">
        <v>1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128</v>
      </c>
      <c r="AU160" s="214" t="s">
        <v>87</v>
      </c>
      <c r="AV160" s="12" t="s">
        <v>85</v>
      </c>
      <c r="AW160" s="12" t="s">
        <v>33</v>
      </c>
      <c r="AX160" s="12" t="s">
        <v>77</v>
      </c>
      <c r="AY160" s="214" t="s">
        <v>119</v>
      </c>
    </row>
    <row r="161" spans="2:65" s="13" customFormat="1" ht="11.25">
      <c r="B161" s="215"/>
      <c r="C161" s="216"/>
      <c r="D161" s="206" t="s">
        <v>128</v>
      </c>
      <c r="E161" s="217" t="s">
        <v>1</v>
      </c>
      <c r="F161" s="218" t="s">
        <v>186</v>
      </c>
      <c r="G161" s="216"/>
      <c r="H161" s="219">
        <v>668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128</v>
      </c>
      <c r="AU161" s="225" t="s">
        <v>87</v>
      </c>
      <c r="AV161" s="13" t="s">
        <v>87</v>
      </c>
      <c r="AW161" s="13" t="s">
        <v>33</v>
      </c>
      <c r="AX161" s="13" t="s">
        <v>77</v>
      </c>
      <c r="AY161" s="225" t="s">
        <v>119</v>
      </c>
    </row>
    <row r="162" spans="2:65" s="14" customFormat="1" ht="11.25">
      <c r="B162" s="226"/>
      <c r="C162" s="227"/>
      <c r="D162" s="206" t="s">
        <v>128</v>
      </c>
      <c r="E162" s="228" t="s">
        <v>1</v>
      </c>
      <c r="F162" s="229" t="s">
        <v>131</v>
      </c>
      <c r="G162" s="227"/>
      <c r="H162" s="230">
        <v>668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128</v>
      </c>
      <c r="AU162" s="236" t="s">
        <v>87</v>
      </c>
      <c r="AV162" s="14" t="s">
        <v>126</v>
      </c>
      <c r="AW162" s="14" t="s">
        <v>33</v>
      </c>
      <c r="AX162" s="14" t="s">
        <v>85</v>
      </c>
      <c r="AY162" s="236" t="s">
        <v>119</v>
      </c>
    </row>
    <row r="163" spans="2:65" s="1" customFormat="1" ht="16.5" customHeight="1">
      <c r="B163" s="33"/>
      <c r="C163" s="191" t="s">
        <v>187</v>
      </c>
      <c r="D163" s="191" t="s">
        <v>121</v>
      </c>
      <c r="E163" s="192" t="s">
        <v>188</v>
      </c>
      <c r="F163" s="193" t="s">
        <v>189</v>
      </c>
      <c r="G163" s="194" t="s">
        <v>124</v>
      </c>
      <c r="H163" s="195">
        <v>54.5</v>
      </c>
      <c r="I163" s="196"/>
      <c r="J163" s="197">
        <f>ROUND(I163*H163,2)</f>
        <v>0</v>
      </c>
      <c r="K163" s="193" t="s">
        <v>125</v>
      </c>
      <c r="L163" s="37"/>
      <c r="M163" s="198" t="s">
        <v>1</v>
      </c>
      <c r="N163" s="199" t="s">
        <v>42</v>
      </c>
      <c r="O163" s="65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02" t="s">
        <v>126</v>
      </c>
      <c r="AT163" s="202" t="s">
        <v>121</v>
      </c>
      <c r="AU163" s="202" t="s">
        <v>87</v>
      </c>
      <c r="AY163" s="16" t="s">
        <v>119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85</v>
      </c>
      <c r="BK163" s="203">
        <f>ROUND(I163*H163,2)</f>
        <v>0</v>
      </c>
      <c r="BL163" s="16" t="s">
        <v>126</v>
      </c>
      <c r="BM163" s="202" t="s">
        <v>190</v>
      </c>
    </row>
    <row r="164" spans="2:65" s="13" customFormat="1" ht="11.25">
      <c r="B164" s="215"/>
      <c r="C164" s="216"/>
      <c r="D164" s="206" t="s">
        <v>128</v>
      </c>
      <c r="E164" s="217" t="s">
        <v>1</v>
      </c>
      <c r="F164" s="218" t="s">
        <v>191</v>
      </c>
      <c r="G164" s="216"/>
      <c r="H164" s="219">
        <v>54.5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128</v>
      </c>
      <c r="AU164" s="225" t="s">
        <v>87</v>
      </c>
      <c r="AV164" s="13" t="s">
        <v>87</v>
      </c>
      <c r="AW164" s="13" t="s">
        <v>33</v>
      </c>
      <c r="AX164" s="13" t="s">
        <v>77</v>
      </c>
      <c r="AY164" s="225" t="s">
        <v>119</v>
      </c>
    </row>
    <row r="165" spans="2:65" s="14" customFormat="1" ht="11.25">
      <c r="B165" s="226"/>
      <c r="C165" s="227"/>
      <c r="D165" s="206" t="s">
        <v>128</v>
      </c>
      <c r="E165" s="228" t="s">
        <v>1</v>
      </c>
      <c r="F165" s="229" t="s">
        <v>131</v>
      </c>
      <c r="G165" s="227"/>
      <c r="H165" s="230">
        <v>54.5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AT165" s="236" t="s">
        <v>128</v>
      </c>
      <c r="AU165" s="236" t="s">
        <v>87</v>
      </c>
      <c r="AV165" s="14" t="s">
        <v>126</v>
      </c>
      <c r="AW165" s="14" t="s">
        <v>33</v>
      </c>
      <c r="AX165" s="14" t="s">
        <v>85</v>
      </c>
      <c r="AY165" s="236" t="s">
        <v>119</v>
      </c>
    </row>
    <row r="166" spans="2:65" s="1" customFormat="1" ht="24" customHeight="1">
      <c r="B166" s="33"/>
      <c r="C166" s="191" t="s">
        <v>192</v>
      </c>
      <c r="D166" s="191" t="s">
        <v>121</v>
      </c>
      <c r="E166" s="192" t="s">
        <v>193</v>
      </c>
      <c r="F166" s="193" t="s">
        <v>194</v>
      </c>
      <c r="G166" s="194" t="s">
        <v>124</v>
      </c>
      <c r="H166" s="195">
        <v>109</v>
      </c>
      <c r="I166" s="196"/>
      <c r="J166" s="197">
        <f>ROUND(I166*H166,2)</f>
        <v>0</v>
      </c>
      <c r="K166" s="193" t="s">
        <v>125</v>
      </c>
      <c r="L166" s="37"/>
      <c r="M166" s="198" t="s">
        <v>1</v>
      </c>
      <c r="N166" s="199" t="s">
        <v>42</v>
      </c>
      <c r="O166" s="65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02" t="s">
        <v>126</v>
      </c>
      <c r="AT166" s="202" t="s">
        <v>121</v>
      </c>
      <c r="AU166" s="202" t="s">
        <v>87</v>
      </c>
      <c r="AY166" s="16" t="s">
        <v>119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85</v>
      </c>
      <c r="BK166" s="203">
        <f>ROUND(I166*H166,2)</f>
        <v>0</v>
      </c>
      <c r="BL166" s="16" t="s">
        <v>126</v>
      </c>
      <c r="BM166" s="202" t="s">
        <v>195</v>
      </c>
    </row>
    <row r="167" spans="2:65" s="13" customFormat="1" ht="11.25">
      <c r="B167" s="215"/>
      <c r="C167" s="216"/>
      <c r="D167" s="206" t="s">
        <v>128</v>
      </c>
      <c r="E167" s="217" t="s">
        <v>1</v>
      </c>
      <c r="F167" s="218" t="s">
        <v>196</v>
      </c>
      <c r="G167" s="216"/>
      <c r="H167" s="219">
        <v>109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128</v>
      </c>
      <c r="AU167" s="225" t="s">
        <v>87</v>
      </c>
      <c r="AV167" s="13" t="s">
        <v>87</v>
      </c>
      <c r="AW167" s="13" t="s">
        <v>33</v>
      </c>
      <c r="AX167" s="13" t="s">
        <v>77</v>
      </c>
      <c r="AY167" s="225" t="s">
        <v>119</v>
      </c>
    </row>
    <row r="168" spans="2:65" s="14" customFormat="1" ht="11.25">
      <c r="B168" s="226"/>
      <c r="C168" s="227"/>
      <c r="D168" s="206" t="s">
        <v>128</v>
      </c>
      <c r="E168" s="228" t="s">
        <v>1</v>
      </c>
      <c r="F168" s="229" t="s">
        <v>131</v>
      </c>
      <c r="G168" s="227"/>
      <c r="H168" s="230">
        <v>109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128</v>
      </c>
      <c r="AU168" s="236" t="s">
        <v>87</v>
      </c>
      <c r="AV168" s="14" t="s">
        <v>126</v>
      </c>
      <c r="AW168" s="14" t="s">
        <v>33</v>
      </c>
      <c r="AX168" s="14" t="s">
        <v>85</v>
      </c>
      <c r="AY168" s="236" t="s">
        <v>119</v>
      </c>
    </row>
    <row r="169" spans="2:65" s="1" customFormat="1" ht="24" customHeight="1">
      <c r="B169" s="33"/>
      <c r="C169" s="191" t="s">
        <v>197</v>
      </c>
      <c r="D169" s="191" t="s">
        <v>121</v>
      </c>
      <c r="E169" s="192" t="s">
        <v>198</v>
      </c>
      <c r="F169" s="193" t="s">
        <v>199</v>
      </c>
      <c r="G169" s="194" t="s">
        <v>124</v>
      </c>
      <c r="H169" s="195">
        <v>56.134999999999998</v>
      </c>
      <c r="I169" s="196"/>
      <c r="J169" s="197">
        <f>ROUND(I169*H169,2)</f>
        <v>0</v>
      </c>
      <c r="K169" s="193" t="s">
        <v>125</v>
      </c>
      <c r="L169" s="37"/>
      <c r="M169" s="198" t="s">
        <v>1</v>
      </c>
      <c r="N169" s="199" t="s">
        <v>42</v>
      </c>
      <c r="O169" s="65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AR169" s="202" t="s">
        <v>126</v>
      </c>
      <c r="AT169" s="202" t="s">
        <v>121</v>
      </c>
      <c r="AU169" s="202" t="s">
        <v>87</v>
      </c>
      <c r="AY169" s="16" t="s">
        <v>119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85</v>
      </c>
      <c r="BK169" s="203">
        <f>ROUND(I169*H169,2)</f>
        <v>0</v>
      </c>
      <c r="BL169" s="16" t="s">
        <v>126</v>
      </c>
      <c r="BM169" s="202" t="s">
        <v>200</v>
      </c>
    </row>
    <row r="170" spans="2:65" s="13" customFormat="1" ht="11.25">
      <c r="B170" s="215"/>
      <c r="C170" s="216"/>
      <c r="D170" s="206" t="s">
        <v>128</v>
      </c>
      <c r="E170" s="217" t="s">
        <v>1</v>
      </c>
      <c r="F170" s="218" t="s">
        <v>201</v>
      </c>
      <c r="G170" s="216"/>
      <c r="H170" s="219">
        <v>56.134999999999998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128</v>
      </c>
      <c r="AU170" s="225" t="s">
        <v>87</v>
      </c>
      <c r="AV170" s="13" t="s">
        <v>87</v>
      </c>
      <c r="AW170" s="13" t="s">
        <v>33</v>
      </c>
      <c r="AX170" s="13" t="s">
        <v>77</v>
      </c>
      <c r="AY170" s="225" t="s">
        <v>119</v>
      </c>
    </row>
    <row r="171" spans="2:65" s="14" customFormat="1" ht="11.25">
      <c r="B171" s="226"/>
      <c r="C171" s="227"/>
      <c r="D171" s="206" t="s">
        <v>128</v>
      </c>
      <c r="E171" s="228" t="s">
        <v>1</v>
      </c>
      <c r="F171" s="229" t="s">
        <v>131</v>
      </c>
      <c r="G171" s="227"/>
      <c r="H171" s="230">
        <v>56.134999999999998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128</v>
      </c>
      <c r="AU171" s="236" t="s">
        <v>87</v>
      </c>
      <c r="AV171" s="14" t="s">
        <v>126</v>
      </c>
      <c r="AW171" s="14" t="s">
        <v>33</v>
      </c>
      <c r="AX171" s="14" t="s">
        <v>85</v>
      </c>
      <c r="AY171" s="236" t="s">
        <v>119</v>
      </c>
    </row>
    <row r="172" spans="2:65" s="1" customFormat="1" ht="16.5" customHeight="1">
      <c r="B172" s="33"/>
      <c r="C172" s="191" t="s">
        <v>8</v>
      </c>
      <c r="D172" s="191" t="s">
        <v>121</v>
      </c>
      <c r="E172" s="192" t="s">
        <v>202</v>
      </c>
      <c r="F172" s="193" t="s">
        <v>203</v>
      </c>
      <c r="G172" s="194" t="s">
        <v>134</v>
      </c>
      <c r="H172" s="195">
        <v>16.350000000000001</v>
      </c>
      <c r="I172" s="196"/>
      <c r="J172" s="197">
        <f>ROUND(I172*H172,2)</f>
        <v>0</v>
      </c>
      <c r="K172" s="193" t="s">
        <v>125</v>
      </c>
      <c r="L172" s="37"/>
      <c r="M172" s="198" t="s">
        <v>1</v>
      </c>
      <c r="N172" s="199" t="s">
        <v>42</v>
      </c>
      <c r="O172" s="65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AR172" s="202" t="s">
        <v>126</v>
      </c>
      <c r="AT172" s="202" t="s">
        <v>121</v>
      </c>
      <c r="AU172" s="202" t="s">
        <v>87</v>
      </c>
      <c r="AY172" s="16" t="s">
        <v>119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85</v>
      </c>
      <c r="BK172" s="203">
        <f>ROUND(I172*H172,2)</f>
        <v>0</v>
      </c>
      <c r="BL172" s="16" t="s">
        <v>126</v>
      </c>
      <c r="BM172" s="202" t="s">
        <v>204</v>
      </c>
    </row>
    <row r="173" spans="2:65" s="13" customFormat="1" ht="11.25">
      <c r="B173" s="215"/>
      <c r="C173" s="216"/>
      <c r="D173" s="206" t="s">
        <v>128</v>
      </c>
      <c r="E173" s="217" t="s">
        <v>1</v>
      </c>
      <c r="F173" s="218" t="s">
        <v>205</v>
      </c>
      <c r="G173" s="216"/>
      <c r="H173" s="219">
        <v>16.350000000000001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128</v>
      </c>
      <c r="AU173" s="225" t="s">
        <v>87</v>
      </c>
      <c r="AV173" s="13" t="s">
        <v>87</v>
      </c>
      <c r="AW173" s="13" t="s">
        <v>33</v>
      </c>
      <c r="AX173" s="13" t="s">
        <v>77</v>
      </c>
      <c r="AY173" s="225" t="s">
        <v>119</v>
      </c>
    </row>
    <row r="174" spans="2:65" s="14" customFormat="1" ht="11.25">
      <c r="B174" s="226"/>
      <c r="C174" s="227"/>
      <c r="D174" s="206" t="s">
        <v>128</v>
      </c>
      <c r="E174" s="228" t="s">
        <v>1</v>
      </c>
      <c r="F174" s="229" t="s">
        <v>131</v>
      </c>
      <c r="G174" s="227"/>
      <c r="H174" s="230">
        <v>16.350000000000001</v>
      </c>
      <c r="I174" s="231"/>
      <c r="J174" s="227"/>
      <c r="K174" s="227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128</v>
      </c>
      <c r="AU174" s="236" t="s">
        <v>87</v>
      </c>
      <c r="AV174" s="14" t="s">
        <v>126</v>
      </c>
      <c r="AW174" s="14" t="s">
        <v>33</v>
      </c>
      <c r="AX174" s="14" t="s">
        <v>85</v>
      </c>
      <c r="AY174" s="236" t="s">
        <v>119</v>
      </c>
    </row>
    <row r="175" spans="2:65" s="1" customFormat="1" ht="16.5" customHeight="1">
      <c r="B175" s="33"/>
      <c r="C175" s="191" t="s">
        <v>206</v>
      </c>
      <c r="D175" s="191" t="s">
        <v>121</v>
      </c>
      <c r="E175" s="192" t="s">
        <v>207</v>
      </c>
      <c r="F175" s="193" t="s">
        <v>208</v>
      </c>
      <c r="G175" s="194" t="s">
        <v>134</v>
      </c>
      <c r="H175" s="195">
        <v>16.350000000000001</v>
      </c>
      <c r="I175" s="196"/>
      <c r="J175" s="197">
        <f>ROUND(I175*H175,2)</f>
        <v>0</v>
      </c>
      <c r="K175" s="193" t="s">
        <v>125</v>
      </c>
      <c r="L175" s="37"/>
      <c r="M175" s="198" t="s">
        <v>1</v>
      </c>
      <c r="N175" s="199" t="s">
        <v>42</v>
      </c>
      <c r="O175" s="65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AR175" s="202" t="s">
        <v>126</v>
      </c>
      <c r="AT175" s="202" t="s">
        <v>121</v>
      </c>
      <c r="AU175" s="202" t="s">
        <v>87</v>
      </c>
      <c r="AY175" s="16" t="s">
        <v>119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6" t="s">
        <v>85</v>
      </c>
      <c r="BK175" s="203">
        <f>ROUND(I175*H175,2)</f>
        <v>0</v>
      </c>
      <c r="BL175" s="16" t="s">
        <v>126</v>
      </c>
      <c r="BM175" s="202" t="s">
        <v>209</v>
      </c>
    </row>
    <row r="176" spans="2:65" s="13" customFormat="1" ht="11.25">
      <c r="B176" s="215"/>
      <c r="C176" s="216"/>
      <c r="D176" s="206" t="s">
        <v>128</v>
      </c>
      <c r="E176" s="217" t="s">
        <v>1</v>
      </c>
      <c r="F176" s="218" t="s">
        <v>205</v>
      </c>
      <c r="G176" s="216"/>
      <c r="H176" s="219">
        <v>16.350000000000001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128</v>
      </c>
      <c r="AU176" s="225" t="s">
        <v>87</v>
      </c>
      <c r="AV176" s="13" t="s">
        <v>87</v>
      </c>
      <c r="AW176" s="13" t="s">
        <v>33</v>
      </c>
      <c r="AX176" s="13" t="s">
        <v>77</v>
      </c>
      <c r="AY176" s="225" t="s">
        <v>119</v>
      </c>
    </row>
    <row r="177" spans="2:65" s="14" customFormat="1" ht="11.25">
      <c r="B177" s="226"/>
      <c r="C177" s="227"/>
      <c r="D177" s="206" t="s">
        <v>128</v>
      </c>
      <c r="E177" s="228" t="s">
        <v>1</v>
      </c>
      <c r="F177" s="229" t="s">
        <v>131</v>
      </c>
      <c r="G177" s="227"/>
      <c r="H177" s="230">
        <v>16.350000000000001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128</v>
      </c>
      <c r="AU177" s="236" t="s">
        <v>87</v>
      </c>
      <c r="AV177" s="14" t="s">
        <v>126</v>
      </c>
      <c r="AW177" s="14" t="s">
        <v>33</v>
      </c>
      <c r="AX177" s="14" t="s">
        <v>85</v>
      </c>
      <c r="AY177" s="236" t="s">
        <v>119</v>
      </c>
    </row>
    <row r="178" spans="2:65" s="11" customFormat="1" ht="22.9" customHeight="1">
      <c r="B178" s="175"/>
      <c r="C178" s="176"/>
      <c r="D178" s="177" t="s">
        <v>76</v>
      </c>
      <c r="E178" s="189" t="s">
        <v>210</v>
      </c>
      <c r="F178" s="189" t="s">
        <v>211</v>
      </c>
      <c r="G178" s="176"/>
      <c r="H178" s="176"/>
      <c r="I178" s="179"/>
      <c r="J178" s="190">
        <f>BK178</f>
        <v>0</v>
      </c>
      <c r="K178" s="176"/>
      <c r="L178" s="181"/>
      <c r="M178" s="182"/>
      <c r="N178" s="183"/>
      <c r="O178" s="183"/>
      <c r="P178" s="184">
        <f>SUM(P179:P197)</f>
        <v>0</v>
      </c>
      <c r="Q178" s="183"/>
      <c r="R178" s="184">
        <f>SUM(R179:R197)</f>
        <v>5.5999999999999999E-5</v>
      </c>
      <c r="S178" s="183"/>
      <c r="T178" s="185">
        <f>SUM(T179:T197)</f>
        <v>0</v>
      </c>
      <c r="AR178" s="186" t="s">
        <v>85</v>
      </c>
      <c r="AT178" s="187" t="s">
        <v>76</v>
      </c>
      <c r="AU178" s="187" t="s">
        <v>85</v>
      </c>
      <c r="AY178" s="186" t="s">
        <v>119</v>
      </c>
      <c r="BK178" s="188">
        <f>SUM(BK179:BK197)</f>
        <v>0</v>
      </c>
    </row>
    <row r="179" spans="2:65" s="1" customFormat="1" ht="16.5" customHeight="1">
      <c r="B179" s="33"/>
      <c r="C179" s="237" t="s">
        <v>212</v>
      </c>
      <c r="D179" s="237" t="s">
        <v>213</v>
      </c>
      <c r="E179" s="238" t="s">
        <v>214</v>
      </c>
      <c r="F179" s="239" t="s">
        <v>215</v>
      </c>
      <c r="G179" s="240" t="s">
        <v>216</v>
      </c>
      <c r="H179" s="241">
        <v>5.6000000000000001E-2</v>
      </c>
      <c r="I179" s="242"/>
      <c r="J179" s="243">
        <f>ROUND(I179*H179,2)</f>
        <v>0</v>
      </c>
      <c r="K179" s="239" t="s">
        <v>125</v>
      </c>
      <c r="L179" s="244"/>
      <c r="M179" s="245" t="s">
        <v>1</v>
      </c>
      <c r="N179" s="246" t="s">
        <v>42</v>
      </c>
      <c r="O179" s="65"/>
      <c r="P179" s="200">
        <f>O179*H179</f>
        <v>0</v>
      </c>
      <c r="Q179" s="200">
        <v>1E-3</v>
      </c>
      <c r="R179" s="200">
        <f>Q179*H179</f>
        <v>5.5999999999999999E-5</v>
      </c>
      <c r="S179" s="200">
        <v>0</v>
      </c>
      <c r="T179" s="201">
        <f>S179*H179</f>
        <v>0</v>
      </c>
      <c r="AR179" s="202" t="s">
        <v>166</v>
      </c>
      <c r="AT179" s="202" t="s">
        <v>213</v>
      </c>
      <c r="AU179" s="202" t="s">
        <v>87</v>
      </c>
      <c r="AY179" s="16" t="s">
        <v>119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6" t="s">
        <v>85</v>
      </c>
      <c r="BK179" s="203">
        <f>ROUND(I179*H179,2)</f>
        <v>0</v>
      </c>
      <c r="BL179" s="16" t="s">
        <v>126</v>
      </c>
      <c r="BM179" s="202" t="s">
        <v>217</v>
      </c>
    </row>
    <row r="180" spans="2:65" s="13" customFormat="1" ht="11.25">
      <c r="B180" s="215"/>
      <c r="C180" s="216"/>
      <c r="D180" s="206" t="s">
        <v>128</v>
      </c>
      <c r="E180" s="217" t="s">
        <v>1</v>
      </c>
      <c r="F180" s="218" t="s">
        <v>218</v>
      </c>
      <c r="G180" s="216"/>
      <c r="H180" s="219">
        <v>5.6000000000000001E-2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128</v>
      </c>
      <c r="AU180" s="225" t="s">
        <v>87</v>
      </c>
      <c r="AV180" s="13" t="s">
        <v>87</v>
      </c>
      <c r="AW180" s="13" t="s">
        <v>33</v>
      </c>
      <c r="AX180" s="13" t="s">
        <v>77</v>
      </c>
      <c r="AY180" s="225" t="s">
        <v>119</v>
      </c>
    </row>
    <row r="181" spans="2:65" s="14" customFormat="1" ht="11.25">
      <c r="B181" s="226"/>
      <c r="C181" s="227"/>
      <c r="D181" s="206" t="s">
        <v>128</v>
      </c>
      <c r="E181" s="228" t="s">
        <v>1</v>
      </c>
      <c r="F181" s="229" t="s">
        <v>131</v>
      </c>
      <c r="G181" s="227"/>
      <c r="H181" s="230">
        <v>5.6000000000000001E-2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128</v>
      </c>
      <c r="AU181" s="236" t="s">
        <v>87</v>
      </c>
      <c r="AV181" s="14" t="s">
        <v>126</v>
      </c>
      <c r="AW181" s="14" t="s">
        <v>33</v>
      </c>
      <c r="AX181" s="14" t="s">
        <v>85</v>
      </c>
      <c r="AY181" s="236" t="s">
        <v>119</v>
      </c>
    </row>
    <row r="182" spans="2:65" s="1" customFormat="1" ht="24" customHeight="1">
      <c r="B182" s="33"/>
      <c r="C182" s="237" t="s">
        <v>219</v>
      </c>
      <c r="D182" s="237" t="s">
        <v>213</v>
      </c>
      <c r="E182" s="238" t="s">
        <v>220</v>
      </c>
      <c r="F182" s="239" t="s">
        <v>221</v>
      </c>
      <c r="G182" s="240" t="s">
        <v>134</v>
      </c>
      <c r="H182" s="241">
        <v>22.454000000000001</v>
      </c>
      <c r="I182" s="242"/>
      <c r="J182" s="243">
        <f>ROUND(I182*H182,2)</f>
        <v>0</v>
      </c>
      <c r="K182" s="239" t="s">
        <v>1</v>
      </c>
      <c r="L182" s="244"/>
      <c r="M182" s="245" t="s">
        <v>1</v>
      </c>
      <c r="N182" s="246" t="s">
        <v>42</v>
      </c>
      <c r="O182" s="65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AR182" s="202" t="s">
        <v>166</v>
      </c>
      <c r="AT182" s="202" t="s">
        <v>213</v>
      </c>
      <c r="AU182" s="202" t="s">
        <v>87</v>
      </c>
      <c r="AY182" s="16" t="s">
        <v>119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6" t="s">
        <v>85</v>
      </c>
      <c r="BK182" s="203">
        <f>ROUND(I182*H182,2)</f>
        <v>0</v>
      </c>
      <c r="BL182" s="16" t="s">
        <v>126</v>
      </c>
      <c r="BM182" s="202" t="s">
        <v>222</v>
      </c>
    </row>
    <row r="183" spans="2:65" s="12" customFormat="1" ht="11.25">
      <c r="B183" s="204"/>
      <c r="C183" s="205"/>
      <c r="D183" s="206" t="s">
        <v>128</v>
      </c>
      <c r="E183" s="207" t="s">
        <v>1</v>
      </c>
      <c r="F183" s="208" t="s">
        <v>223</v>
      </c>
      <c r="G183" s="205"/>
      <c r="H183" s="207" t="s">
        <v>1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128</v>
      </c>
      <c r="AU183" s="214" t="s">
        <v>87</v>
      </c>
      <c r="AV183" s="12" t="s">
        <v>85</v>
      </c>
      <c r="AW183" s="12" t="s">
        <v>33</v>
      </c>
      <c r="AX183" s="12" t="s">
        <v>77</v>
      </c>
      <c r="AY183" s="214" t="s">
        <v>119</v>
      </c>
    </row>
    <row r="184" spans="2:65" s="12" customFormat="1" ht="11.25">
      <c r="B184" s="204"/>
      <c r="C184" s="205"/>
      <c r="D184" s="206" t="s">
        <v>128</v>
      </c>
      <c r="E184" s="207" t="s">
        <v>1</v>
      </c>
      <c r="F184" s="208" t="s">
        <v>224</v>
      </c>
      <c r="G184" s="205"/>
      <c r="H184" s="207" t="s">
        <v>1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128</v>
      </c>
      <c r="AU184" s="214" t="s">
        <v>87</v>
      </c>
      <c r="AV184" s="12" t="s">
        <v>85</v>
      </c>
      <c r="AW184" s="12" t="s">
        <v>33</v>
      </c>
      <c r="AX184" s="12" t="s">
        <v>77</v>
      </c>
      <c r="AY184" s="214" t="s">
        <v>119</v>
      </c>
    </row>
    <row r="185" spans="2:65" s="12" customFormat="1" ht="11.25">
      <c r="B185" s="204"/>
      <c r="C185" s="205"/>
      <c r="D185" s="206" t="s">
        <v>128</v>
      </c>
      <c r="E185" s="207" t="s">
        <v>1</v>
      </c>
      <c r="F185" s="208" t="s">
        <v>225</v>
      </c>
      <c r="G185" s="205"/>
      <c r="H185" s="207" t="s">
        <v>1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128</v>
      </c>
      <c r="AU185" s="214" t="s">
        <v>87</v>
      </c>
      <c r="AV185" s="12" t="s">
        <v>85</v>
      </c>
      <c r="AW185" s="12" t="s">
        <v>33</v>
      </c>
      <c r="AX185" s="12" t="s">
        <v>77</v>
      </c>
      <c r="AY185" s="214" t="s">
        <v>119</v>
      </c>
    </row>
    <row r="186" spans="2:65" s="12" customFormat="1" ht="11.25">
      <c r="B186" s="204"/>
      <c r="C186" s="205"/>
      <c r="D186" s="206" t="s">
        <v>128</v>
      </c>
      <c r="E186" s="207" t="s">
        <v>1</v>
      </c>
      <c r="F186" s="208" t="s">
        <v>226</v>
      </c>
      <c r="G186" s="205"/>
      <c r="H186" s="207" t="s">
        <v>1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128</v>
      </c>
      <c r="AU186" s="214" t="s">
        <v>87</v>
      </c>
      <c r="AV186" s="12" t="s">
        <v>85</v>
      </c>
      <c r="AW186" s="12" t="s">
        <v>33</v>
      </c>
      <c r="AX186" s="12" t="s">
        <v>77</v>
      </c>
      <c r="AY186" s="214" t="s">
        <v>119</v>
      </c>
    </row>
    <row r="187" spans="2:65" s="12" customFormat="1" ht="11.25">
      <c r="B187" s="204"/>
      <c r="C187" s="205"/>
      <c r="D187" s="206" t="s">
        <v>128</v>
      </c>
      <c r="E187" s="207" t="s">
        <v>1</v>
      </c>
      <c r="F187" s="208" t="s">
        <v>227</v>
      </c>
      <c r="G187" s="205"/>
      <c r="H187" s="207" t="s">
        <v>1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128</v>
      </c>
      <c r="AU187" s="214" t="s">
        <v>87</v>
      </c>
      <c r="AV187" s="12" t="s">
        <v>85</v>
      </c>
      <c r="AW187" s="12" t="s">
        <v>33</v>
      </c>
      <c r="AX187" s="12" t="s">
        <v>77</v>
      </c>
      <c r="AY187" s="214" t="s">
        <v>119</v>
      </c>
    </row>
    <row r="188" spans="2:65" s="12" customFormat="1" ht="11.25">
      <c r="B188" s="204"/>
      <c r="C188" s="205"/>
      <c r="D188" s="206" t="s">
        <v>128</v>
      </c>
      <c r="E188" s="207" t="s">
        <v>1</v>
      </c>
      <c r="F188" s="208" t="s">
        <v>228</v>
      </c>
      <c r="G188" s="205"/>
      <c r="H188" s="207" t="s">
        <v>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128</v>
      </c>
      <c r="AU188" s="214" t="s">
        <v>87</v>
      </c>
      <c r="AV188" s="12" t="s">
        <v>85</v>
      </c>
      <c r="AW188" s="12" t="s">
        <v>33</v>
      </c>
      <c r="AX188" s="12" t="s">
        <v>77</v>
      </c>
      <c r="AY188" s="214" t="s">
        <v>119</v>
      </c>
    </row>
    <row r="189" spans="2:65" s="13" customFormat="1" ht="11.25">
      <c r="B189" s="215"/>
      <c r="C189" s="216"/>
      <c r="D189" s="206" t="s">
        <v>128</v>
      </c>
      <c r="E189" s="217" t="s">
        <v>1</v>
      </c>
      <c r="F189" s="218" t="s">
        <v>229</v>
      </c>
      <c r="G189" s="216"/>
      <c r="H189" s="219">
        <v>22.454000000000001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128</v>
      </c>
      <c r="AU189" s="225" t="s">
        <v>87</v>
      </c>
      <c r="AV189" s="13" t="s">
        <v>87</v>
      </c>
      <c r="AW189" s="13" t="s">
        <v>33</v>
      </c>
      <c r="AX189" s="13" t="s">
        <v>77</v>
      </c>
      <c r="AY189" s="225" t="s">
        <v>119</v>
      </c>
    </row>
    <row r="190" spans="2:65" s="14" customFormat="1" ht="11.25">
      <c r="B190" s="226"/>
      <c r="C190" s="227"/>
      <c r="D190" s="206" t="s">
        <v>128</v>
      </c>
      <c r="E190" s="228" t="s">
        <v>1</v>
      </c>
      <c r="F190" s="229" t="s">
        <v>131</v>
      </c>
      <c r="G190" s="227"/>
      <c r="H190" s="230">
        <v>22.454000000000001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128</v>
      </c>
      <c r="AU190" s="236" t="s">
        <v>87</v>
      </c>
      <c r="AV190" s="14" t="s">
        <v>126</v>
      </c>
      <c r="AW190" s="14" t="s">
        <v>33</v>
      </c>
      <c r="AX190" s="14" t="s">
        <v>85</v>
      </c>
      <c r="AY190" s="236" t="s">
        <v>119</v>
      </c>
    </row>
    <row r="191" spans="2:65" s="1" customFormat="1" ht="16.5" customHeight="1">
      <c r="B191" s="33"/>
      <c r="C191" s="237" t="s">
        <v>230</v>
      </c>
      <c r="D191" s="237" t="s">
        <v>213</v>
      </c>
      <c r="E191" s="238" t="s">
        <v>231</v>
      </c>
      <c r="F191" s="239" t="s">
        <v>232</v>
      </c>
      <c r="G191" s="240" t="s">
        <v>145</v>
      </c>
      <c r="H191" s="241">
        <v>4.5970000000000004</v>
      </c>
      <c r="I191" s="242"/>
      <c r="J191" s="243">
        <f>ROUND(I191*H191,2)</f>
        <v>0</v>
      </c>
      <c r="K191" s="239" t="s">
        <v>1</v>
      </c>
      <c r="L191" s="244"/>
      <c r="M191" s="245" t="s">
        <v>1</v>
      </c>
      <c r="N191" s="246" t="s">
        <v>42</v>
      </c>
      <c r="O191" s="65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02" t="s">
        <v>166</v>
      </c>
      <c r="AT191" s="202" t="s">
        <v>213</v>
      </c>
      <c r="AU191" s="202" t="s">
        <v>87</v>
      </c>
      <c r="AY191" s="16" t="s">
        <v>119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85</v>
      </c>
      <c r="BK191" s="203">
        <f>ROUND(I191*H191,2)</f>
        <v>0</v>
      </c>
      <c r="BL191" s="16" t="s">
        <v>126</v>
      </c>
      <c r="BM191" s="202" t="s">
        <v>233</v>
      </c>
    </row>
    <row r="192" spans="2:65" s="12" customFormat="1" ht="11.25">
      <c r="B192" s="204"/>
      <c r="C192" s="205"/>
      <c r="D192" s="206" t="s">
        <v>128</v>
      </c>
      <c r="E192" s="207" t="s">
        <v>1</v>
      </c>
      <c r="F192" s="208" t="s">
        <v>234</v>
      </c>
      <c r="G192" s="205"/>
      <c r="H192" s="207" t="s">
        <v>1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128</v>
      </c>
      <c r="AU192" s="214" t="s">
        <v>87</v>
      </c>
      <c r="AV192" s="12" t="s">
        <v>85</v>
      </c>
      <c r="AW192" s="12" t="s">
        <v>33</v>
      </c>
      <c r="AX192" s="12" t="s">
        <v>77</v>
      </c>
      <c r="AY192" s="214" t="s">
        <v>119</v>
      </c>
    </row>
    <row r="193" spans="2:65" s="13" customFormat="1" ht="11.25">
      <c r="B193" s="215"/>
      <c r="C193" s="216"/>
      <c r="D193" s="206" t="s">
        <v>128</v>
      </c>
      <c r="E193" s="217" t="s">
        <v>1</v>
      </c>
      <c r="F193" s="218" t="s">
        <v>235</v>
      </c>
      <c r="G193" s="216"/>
      <c r="H193" s="219">
        <v>4.5970000000000004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128</v>
      </c>
      <c r="AU193" s="225" t="s">
        <v>87</v>
      </c>
      <c r="AV193" s="13" t="s">
        <v>87</v>
      </c>
      <c r="AW193" s="13" t="s">
        <v>33</v>
      </c>
      <c r="AX193" s="13" t="s">
        <v>77</v>
      </c>
      <c r="AY193" s="225" t="s">
        <v>119</v>
      </c>
    </row>
    <row r="194" spans="2:65" s="14" customFormat="1" ht="11.25">
      <c r="B194" s="226"/>
      <c r="C194" s="227"/>
      <c r="D194" s="206" t="s">
        <v>128</v>
      </c>
      <c r="E194" s="228" t="s">
        <v>1</v>
      </c>
      <c r="F194" s="229" t="s">
        <v>131</v>
      </c>
      <c r="G194" s="227"/>
      <c r="H194" s="230">
        <v>4.5970000000000004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128</v>
      </c>
      <c r="AU194" s="236" t="s">
        <v>87</v>
      </c>
      <c r="AV194" s="14" t="s">
        <v>126</v>
      </c>
      <c r="AW194" s="14" t="s">
        <v>33</v>
      </c>
      <c r="AX194" s="14" t="s">
        <v>85</v>
      </c>
      <c r="AY194" s="236" t="s">
        <v>119</v>
      </c>
    </row>
    <row r="195" spans="2:65" s="1" customFormat="1" ht="16.5" customHeight="1">
      <c r="B195" s="33"/>
      <c r="C195" s="237" t="s">
        <v>236</v>
      </c>
      <c r="D195" s="237" t="s">
        <v>213</v>
      </c>
      <c r="E195" s="238" t="s">
        <v>237</v>
      </c>
      <c r="F195" s="239" t="s">
        <v>238</v>
      </c>
      <c r="G195" s="240" t="s">
        <v>134</v>
      </c>
      <c r="H195" s="241">
        <v>16.350000000000001</v>
      </c>
      <c r="I195" s="242"/>
      <c r="J195" s="243">
        <f>ROUND(I195*H195,2)</f>
        <v>0</v>
      </c>
      <c r="K195" s="239" t="s">
        <v>1</v>
      </c>
      <c r="L195" s="244"/>
      <c r="M195" s="245" t="s">
        <v>1</v>
      </c>
      <c r="N195" s="246" t="s">
        <v>42</v>
      </c>
      <c r="O195" s="65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AR195" s="202" t="s">
        <v>166</v>
      </c>
      <c r="AT195" s="202" t="s">
        <v>213</v>
      </c>
      <c r="AU195" s="202" t="s">
        <v>87</v>
      </c>
      <c r="AY195" s="16" t="s">
        <v>119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85</v>
      </c>
      <c r="BK195" s="203">
        <f>ROUND(I195*H195,2)</f>
        <v>0</v>
      </c>
      <c r="BL195" s="16" t="s">
        <v>126</v>
      </c>
      <c r="BM195" s="202" t="s">
        <v>239</v>
      </c>
    </row>
    <row r="196" spans="2:65" s="13" customFormat="1" ht="11.25">
      <c r="B196" s="215"/>
      <c r="C196" s="216"/>
      <c r="D196" s="206" t="s">
        <v>128</v>
      </c>
      <c r="E196" s="217" t="s">
        <v>1</v>
      </c>
      <c r="F196" s="218" t="s">
        <v>205</v>
      </c>
      <c r="G196" s="216"/>
      <c r="H196" s="219">
        <v>16.350000000000001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128</v>
      </c>
      <c r="AU196" s="225" t="s">
        <v>87</v>
      </c>
      <c r="AV196" s="13" t="s">
        <v>87</v>
      </c>
      <c r="AW196" s="13" t="s">
        <v>33</v>
      </c>
      <c r="AX196" s="13" t="s">
        <v>77</v>
      </c>
      <c r="AY196" s="225" t="s">
        <v>119</v>
      </c>
    </row>
    <row r="197" spans="2:65" s="14" customFormat="1" ht="11.25">
      <c r="B197" s="226"/>
      <c r="C197" s="227"/>
      <c r="D197" s="206" t="s">
        <v>128</v>
      </c>
      <c r="E197" s="228" t="s">
        <v>1</v>
      </c>
      <c r="F197" s="229" t="s">
        <v>131</v>
      </c>
      <c r="G197" s="227"/>
      <c r="H197" s="230">
        <v>16.350000000000001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128</v>
      </c>
      <c r="AU197" s="236" t="s">
        <v>87</v>
      </c>
      <c r="AV197" s="14" t="s">
        <v>126</v>
      </c>
      <c r="AW197" s="14" t="s">
        <v>33</v>
      </c>
      <c r="AX197" s="14" t="s">
        <v>85</v>
      </c>
      <c r="AY197" s="236" t="s">
        <v>119</v>
      </c>
    </row>
    <row r="198" spans="2:65" s="11" customFormat="1" ht="22.9" customHeight="1">
      <c r="B198" s="175"/>
      <c r="C198" s="176"/>
      <c r="D198" s="177" t="s">
        <v>76</v>
      </c>
      <c r="E198" s="189" t="s">
        <v>240</v>
      </c>
      <c r="F198" s="189" t="s">
        <v>241</v>
      </c>
      <c r="G198" s="176"/>
      <c r="H198" s="176"/>
      <c r="I198" s="179"/>
      <c r="J198" s="190">
        <f>BK198</f>
        <v>0</v>
      </c>
      <c r="K198" s="176"/>
      <c r="L198" s="181"/>
      <c r="M198" s="182"/>
      <c r="N198" s="183"/>
      <c r="O198" s="183"/>
      <c r="P198" s="184">
        <f>SUM(P199:P252)</f>
        <v>0</v>
      </c>
      <c r="Q198" s="183"/>
      <c r="R198" s="184">
        <f>SUM(R199:R252)</f>
        <v>0</v>
      </c>
      <c r="S198" s="183"/>
      <c r="T198" s="185">
        <f>SUM(T199:T252)</f>
        <v>0</v>
      </c>
      <c r="AR198" s="186" t="s">
        <v>85</v>
      </c>
      <c r="AT198" s="187" t="s">
        <v>76</v>
      </c>
      <c r="AU198" s="187" t="s">
        <v>85</v>
      </c>
      <c r="AY198" s="186" t="s">
        <v>119</v>
      </c>
      <c r="BK198" s="188">
        <f>SUM(BK199:BK252)</f>
        <v>0</v>
      </c>
    </row>
    <row r="199" spans="2:65" s="1" customFormat="1" ht="16.5" customHeight="1">
      <c r="B199" s="33"/>
      <c r="C199" s="237" t="s">
        <v>7</v>
      </c>
      <c r="D199" s="237" t="s">
        <v>213</v>
      </c>
      <c r="E199" s="238" t="s">
        <v>242</v>
      </c>
      <c r="F199" s="239" t="s">
        <v>243</v>
      </c>
      <c r="G199" s="240" t="s">
        <v>244</v>
      </c>
      <c r="H199" s="241">
        <v>7</v>
      </c>
      <c r="I199" s="242"/>
      <c r="J199" s="243">
        <f>ROUND(I199*H199,2)</f>
        <v>0</v>
      </c>
      <c r="K199" s="239" t="s">
        <v>1</v>
      </c>
      <c r="L199" s="244"/>
      <c r="M199" s="245" t="s">
        <v>1</v>
      </c>
      <c r="N199" s="246" t="s">
        <v>42</v>
      </c>
      <c r="O199" s="65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AR199" s="202" t="s">
        <v>166</v>
      </c>
      <c r="AT199" s="202" t="s">
        <v>213</v>
      </c>
      <c r="AU199" s="202" t="s">
        <v>87</v>
      </c>
      <c r="AY199" s="16" t="s">
        <v>119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6" t="s">
        <v>85</v>
      </c>
      <c r="BK199" s="203">
        <f>ROUND(I199*H199,2)</f>
        <v>0</v>
      </c>
      <c r="BL199" s="16" t="s">
        <v>126</v>
      </c>
      <c r="BM199" s="202" t="s">
        <v>245</v>
      </c>
    </row>
    <row r="200" spans="2:65" s="13" customFormat="1" ht="22.5">
      <c r="B200" s="215"/>
      <c r="C200" s="216"/>
      <c r="D200" s="206" t="s">
        <v>128</v>
      </c>
      <c r="E200" s="217" t="s">
        <v>1</v>
      </c>
      <c r="F200" s="218" t="s">
        <v>246</v>
      </c>
      <c r="G200" s="216"/>
      <c r="H200" s="219">
        <v>7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128</v>
      </c>
      <c r="AU200" s="225" t="s">
        <v>87</v>
      </c>
      <c r="AV200" s="13" t="s">
        <v>87</v>
      </c>
      <c r="AW200" s="13" t="s">
        <v>33</v>
      </c>
      <c r="AX200" s="13" t="s">
        <v>77</v>
      </c>
      <c r="AY200" s="225" t="s">
        <v>119</v>
      </c>
    </row>
    <row r="201" spans="2:65" s="14" customFormat="1" ht="11.25">
      <c r="B201" s="226"/>
      <c r="C201" s="227"/>
      <c r="D201" s="206" t="s">
        <v>128</v>
      </c>
      <c r="E201" s="228" t="s">
        <v>1</v>
      </c>
      <c r="F201" s="229" t="s">
        <v>131</v>
      </c>
      <c r="G201" s="227"/>
      <c r="H201" s="230">
        <v>7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128</v>
      </c>
      <c r="AU201" s="236" t="s">
        <v>87</v>
      </c>
      <c r="AV201" s="14" t="s">
        <v>126</v>
      </c>
      <c r="AW201" s="14" t="s">
        <v>33</v>
      </c>
      <c r="AX201" s="14" t="s">
        <v>85</v>
      </c>
      <c r="AY201" s="236" t="s">
        <v>119</v>
      </c>
    </row>
    <row r="202" spans="2:65" s="1" customFormat="1" ht="16.5" customHeight="1">
      <c r="B202" s="33"/>
      <c r="C202" s="237" t="s">
        <v>247</v>
      </c>
      <c r="D202" s="237" t="s">
        <v>213</v>
      </c>
      <c r="E202" s="238" t="s">
        <v>248</v>
      </c>
      <c r="F202" s="239" t="s">
        <v>249</v>
      </c>
      <c r="G202" s="240" t="s">
        <v>244</v>
      </c>
      <c r="H202" s="241">
        <v>7</v>
      </c>
      <c r="I202" s="242"/>
      <c r="J202" s="243">
        <f>ROUND(I202*H202,2)</f>
        <v>0</v>
      </c>
      <c r="K202" s="239" t="s">
        <v>1</v>
      </c>
      <c r="L202" s="244"/>
      <c r="M202" s="245" t="s">
        <v>1</v>
      </c>
      <c r="N202" s="246" t="s">
        <v>42</v>
      </c>
      <c r="O202" s="65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AR202" s="202" t="s">
        <v>166</v>
      </c>
      <c r="AT202" s="202" t="s">
        <v>213</v>
      </c>
      <c r="AU202" s="202" t="s">
        <v>87</v>
      </c>
      <c r="AY202" s="16" t="s">
        <v>119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6" t="s">
        <v>85</v>
      </c>
      <c r="BK202" s="203">
        <f>ROUND(I202*H202,2)</f>
        <v>0</v>
      </c>
      <c r="BL202" s="16" t="s">
        <v>126</v>
      </c>
      <c r="BM202" s="202" t="s">
        <v>250</v>
      </c>
    </row>
    <row r="203" spans="2:65" s="13" customFormat="1" ht="22.5">
      <c r="B203" s="215"/>
      <c r="C203" s="216"/>
      <c r="D203" s="206" t="s">
        <v>128</v>
      </c>
      <c r="E203" s="217" t="s">
        <v>1</v>
      </c>
      <c r="F203" s="218" t="s">
        <v>246</v>
      </c>
      <c r="G203" s="216"/>
      <c r="H203" s="219">
        <v>7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128</v>
      </c>
      <c r="AU203" s="225" t="s">
        <v>87</v>
      </c>
      <c r="AV203" s="13" t="s">
        <v>87</v>
      </c>
      <c r="AW203" s="13" t="s">
        <v>33</v>
      </c>
      <c r="AX203" s="13" t="s">
        <v>77</v>
      </c>
      <c r="AY203" s="225" t="s">
        <v>119</v>
      </c>
    </row>
    <row r="204" spans="2:65" s="14" customFormat="1" ht="11.25">
      <c r="B204" s="226"/>
      <c r="C204" s="227"/>
      <c r="D204" s="206" t="s">
        <v>128</v>
      </c>
      <c r="E204" s="228" t="s">
        <v>1</v>
      </c>
      <c r="F204" s="229" t="s">
        <v>131</v>
      </c>
      <c r="G204" s="227"/>
      <c r="H204" s="230">
        <v>7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128</v>
      </c>
      <c r="AU204" s="236" t="s">
        <v>87</v>
      </c>
      <c r="AV204" s="14" t="s">
        <v>126</v>
      </c>
      <c r="AW204" s="14" t="s">
        <v>33</v>
      </c>
      <c r="AX204" s="14" t="s">
        <v>85</v>
      </c>
      <c r="AY204" s="236" t="s">
        <v>119</v>
      </c>
    </row>
    <row r="205" spans="2:65" s="1" customFormat="1" ht="16.5" customHeight="1">
      <c r="B205" s="33"/>
      <c r="C205" s="237" t="s">
        <v>251</v>
      </c>
      <c r="D205" s="237" t="s">
        <v>213</v>
      </c>
      <c r="E205" s="238" t="s">
        <v>126</v>
      </c>
      <c r="F205" s="239" t="s">
        <v>252</v>
      </c>
      <c r="G205" s="240" t="s">
        <v>244</v>
      </c>
      <c r="H205" s="241">
        <v>50</v>
      </c>
      <c r="I205" s="242"/>
      <c r="J205" s="243">
        <f>ROUND(I205*H205,2)</f>
        <v>0</v>
      </c>
      <c r="K205" s="239" t="s">
        <v>1</v>
      </c>
      <c r="L205" s="244"/>
      <c r="M205" s="245" t="s">
        <v>1</v>
      </c>
      <c r="N205" s="246" t="s">
        <v>42</v>
      </c>
      <c r="O205" s="65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AR205" s="202" t="s">
        <v>166</v>
      </c>
      <c r="AT205" s="202" t="s">
        <v>213</v>
      </c>
      <c r="AU205" s="202" t="s">
        <v>87</v>
      </c>
      <c r="AY205" s="16" t="s">
        <v>119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6" t="s">
        <v>85</v>
      </c>
      <c r="BK205" s="203">
        <f>ROUND(I205*H205,2)</f>
        <v>0</v>
      </c>
      <c r="BL205" s="16" t="s">
        <v>126</v>
      </c>
      <c r="BM205" s="202" t="s">
        <v>253</v>
      </c>
    </row>
    <row r="206" spans="2:65" s="13" customFormat="1" ht="11.25">
      <c r="B206" s="215"/>
      <c r="C206" s="216"/>
      <c r="D206" s="206" t="s">
        <v>128</v>
      </c>
      <c r="E206" s="217" t="s">
        <v>1</v>
      </c>
      <c r="F206" s="218" t="s">
        <v>254</v>
      </c>
      <c r="G206" s="216"/>
      <c r="H206" s="219">
        <v>50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128</v>
      </c>
      <c r="AU206" s="225" t="s">
        <v>87</v>
      </c>
      <c r="AV206" s="13" t="s">
        <v>87</v>
      </c>
      <c r="AW206" s="13" t="s">
        <v>33</v>
      </c>
      <c r="AX206" s="13" t="s">
        <v>77</v>
      </c>
      <c r="AY206" s="225" t="s">
        <v>119</v>
      </c>
    </row>
    <row r="207" spans="2:65" s="14" customFormat="1" ht="11.25">
      <c r="B207" s="226"/>
      <c r="C207" s="227"/>
      <c r="D207" s="206" t="s">
        <v>128</v>
      </c>
      <c r="E207" s="228" t="s">
        <v>1</v>
      </c>
      <c r="F207" s="229" t="s">
        <v>131</v>
      </c>
      <c r="G207" s="227"/>
      <c r="H207" s="230">
        <v>50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128</v>
      </c>
      <c r="AU207" s="236" t="s">
        <v>87</v>
      </c>
      <c r="AV207" s="14" t="s">
        <v>126</v>
      </c>
      <c r="AW207" s="14" t="s">
        <v>33</v>
      </c>
      <c r="AX207" s="14" t="s">
        <v>85</v>
      </c>
      <c r="AY207" s="236" t="s">
        <v>119</v>
      </c>
    </row>
    <row r="208" spans="2:65" s="1" customFormat="1" ht="16.5" customHeight="1">
      <c r="B208" s="33"/>
      <c r="C208" s="237" t="s">
        <v>255</v>
      </c>
      <c r="D208" s="237" t="s">
        <v>213</v>
      </c>
      <c r="E208" s="238" t="s">
        <v>256</v>
      </c>
      <c r="F208" s="239" t="s">
        <v>257</v>
      </c>
      <c r="G208" s="240" t="s">
        <v>244</v>
      </c>
      <c r="H208" s="241">
        <v>50</v>
      </c>
      <c r="I208" s="242"/>
      <c r="J208" s="243">
        <f>ROUND(I208*H208,2)</f>
        <v>0</v>
      </c>
      <c r="K208" s="239" t="s">
        <v>1</v>
      </c>
      <c r="L208" s="244"/>
      <c r="M208" s="245" t="s">
        <v>1</v>
      </c>
      <c r="N208" s="246" t="s">
        <v>42</v>
      </c>
      <c r="O208" s="65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AR208" s="202" t="s">
        <v>166</v>
      </c>
      <c r="AT208" s="202" t="s">
        <v>213</v>
      </c>
      <c r="AU208" s="202" t="s">
        <v>87</v>
      </c>
      <c r="AY208" s="16" t="s">
        <v>119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6" t="s">
        <v>85</v>
      </c>
      <c r="BK208" s="203">
        <f>ROUND(I208*H208,2)</f>
        <v>0</v>
      </c>
      <c r="BL208" s="16" t="s">
        <v>126</v>
      </c>
      <c r="BM208" s="202" t="s">
        <v>258</v>
      </c>
    </row>
    <row r="209" spans="2:65" s="13" customFormat="1" ht="11.25">
      <c r="B209" s="215"/>
      <c r="C209" s="216"/>
      <c r="D209" s="206" t="s">
        <v>128</v>
      </c>
      <c r="E209" s="217" t="s">
        <v>1</v>
      </c>
      <c r="F209" s="218" t="s">
        <v>254</v>
      </c>
      <c r="G209" s="216"/>
      <c r="H209" s="219">
        <v>50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128</v>
      </c>
      <c r="AU209" s="225" t="s">
        <v>87</v>
      </c>
      <c r="AV209" s="13" t="s">
        <v>87</v>
      </c>
      <c r="AW209" s="13" t="s">
        <v>33</v>
      </c>
      <c r="AX209" s="13" t="s">
        <v>77</v>
      </c>
      <c r="AY209" s="225" t="s">
        <v>119</v>
      </c>
    </row>
    <row r="210" spans="2:65" s="14" customFormat="1" ht="11.25">
      <c r="B210" s="226"/>
      <c r="C210" s="227"/>
      <c r="D210" s="206" t="s">
        <v>128</v>
      </c>
      <c r="E210" s="228" t="s">
        <v>1</v>
      </c>
      <c r="F210" s="229" t="s">
        <v>131</v>
      </c>
      <c r="G210" s="227"/>
      <c r="H210" s="230">
        <v>50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AT210" s="236" t="s">
        <v>128</v>
      </c>
      <c r="AU210" s="236" t="s">
        <v>87</v>
      </c>
      <c r="AV210" s="14" t="s">
        <v>126</v>
      </c>
      <c r="AW210" s="14" t="s">
        <v>33</v>
      </c>
      <c r="AX210" s="14" t="s">
        <v>85</v>
      </c>
      <c r="AY210" s="236" t="s">
        <v>119</v>
      </c>
    </row>
    <row r="211" spans="2:65" s="1" customFormat="1" ht="16.5" customHeight="1">
      <c r="B211" s="33"/>
      <c r="C211" s="237" t="s">
        <v>259</v>
      </c>
      <c r="D211" s="237" t="s">
        <v>213</v>
      </c>
      <c r="E211" s="238" t="s">
        <v>260</v>
      </c>
      <c r="F211" s="239" t="s">
        <v>261</v>
      </c>
      <c r="G211" s="240" t="s">
        <v>244</v>
      </c>
      <c r="H211" s="241">
        <v>50</v>
      </c>
      <c r="I211" s="242"/>
      <c r="J211" s="243">
        <f>ROUND(I211*H211,2)</f>
        <v>0</v>
      </c>
      <c r="K211" s="239" t="s">
        <v>1</v>
      </c>
      <c r="L211" s="244"/>
      <c r="M211" s="245" t="s">
        <v>1</v>
      </c>
      <c r="N211" s="246" t="s">
        <v>42</v>
      </c>
      <c r="O211" s="65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AR211" s="202" t="s">
        <v>166</v>
      </c>
      <c r="AT211" s="202" t="s">
        <v>213</v>
      </c>
      <c r="AU211" s="202" t="s">
        <v>87</v>
      </c>
      <c r="AY211" s="16" t="s">
        <v>119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6" t="s">
        <v>85</v>
      </c>
      <c r="BK211" s="203">
        <f>ROUND(I211*H211,2)</f>
        <v>0</v>
      </c>
      <c r="BL211" s="16" t="s">
        <v>126</v>
      </c>
      <c r="BM211" s="202" t="s">
        <v>262</v>
      </c>
    </row>
    <row r="212" spans="2:65" s="13" customFormat="1" ht="11.25">
      <c r="B212" s="215"/>
      <c r="C212" s="216"/>
      <c r="D212" s="206" t="s">
        <v>128</v>
      </c>
      <c r="E212" s="217" t="s">
        <v>1</v>
      </c>
      <c r="F212" s="218" t="s">
        <v>254</v>
      </c>
      <c r="G212" s="216"/>
      <c r="H212" s="219">
        <v>50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128</v>
      </c>
      <c r="AU212" s="225" t="s">
        <v>87</v>
      </c>
      <c r="AV212" s="13" t="s">
        <v>87</v>
      </c>
      <c r="AW212" s="13" t="s">
        <v>33</v>
      </c>
      <c r="AX212" s="13" t="s">
        <v>77</v>
      </c>
      <c r="AY212" s="225" t="s">
        <v>119</v>
      </c>
    </row>
    <row r="213" spans="2:65" s="14" customFormat="1" ht="11.25">
      <c r="B213" s="226"/>
      <c r="C213" s="227"/>
      <c r="D213" s="206" t="s">
        <v>128</v>
      </c>
      <c r="E213" s="228" t="s">
        <v>1</v>
      </c>
      <c r="F213" s="229" t="s">
        <v>131</v>
      </c>
      <c r="G213" s="227"/>
      <c r="H213" s="230">
        <v>50</v>
      </c>
      <c r="I213" s="231"/>
      <c r="J213" s="227"/>
      <c r="K213" s="227"/>
      <c r="L213" s="232"/>
      <c r="M213" s="233"/>
      <c r="N213" s="234"/>
      <c r="O213" s="234"/>
      <c r="P213" s="234"/>
      <c r="Q213" s="234"/>
      <c r="R213" s="234"/>
      <c r="S213" s="234"/>
      <c r="T213" s="235"/>
      <c r="AT213" s="236" t="s">
        <v>128</v>
      </c>
      <c r="AU213" s="236" t="s">
        <v>87</v>
      </c>
      <c r="AV213" s="14" t="s">
        <v>126</v>
      </c>
      <c r="AW213" s="14" t="s">
        <v>33</v>
      </c>
      <c r="AX213" s="14" t="s">
        <v>85</v>
      </c>
      <c r="AY213" s="236" t="s">
        <v>119</v>
      </c>
    </row>
    <row r="214" spans="2:65" s="1" customFormat="1" ht="16.5" customHeight="1">
      <c r="B214" s="33"/>
      <c r="C214" s="237" t="s">
        <v>263</v>
      </c>
      <c r="D214" s="237" t="s">
        <v>213</v>
      </c>
      <c r="E214" s="238" t="s">
        <v>264</v>
      </c>
      <c r="F214" s="239" t="s">
        <v>265</v>
      </c>
      <c r="G214" s="240" t="s">
        <v>244</v>
      </c>
      <c r="H214" s="241">
        <v>40</v>
      </c>
      <c r="I214" s="242"/>
      <c r="J214" s="243">
        <f>ROUND(I214*H214,2)</f>
        <v>0</v>
      </c>
      <c r="K214" s="239" t="s">
        <v>1</v>
      </c>
      <c r="L214" s="244"/>
      <c r="M214" s="245" t="s">
        <v>1</v>
      </c>
      <c r="N214" s="246" t="s">
        <v>42</v>
      </c>
      <c r="O214" s="65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AR214" s="202" t="s">
        <v>166</v>
      </c>
      <c r="AT214" s="202" t="s">
        <v>213</v>
      </c>
      <c r="AU214" s="202" t="s">
        <v>87</v>
      </c>
      <c r="AY214" s="16" t="s">
        <v>119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6" t="s">
        <v>85</v>
      </c>
      <c r="BK214" s="203">
        <f>ROUND(I214*H214,2)</f>
        <v>0</v>
      </c>
      <c r="BL214" s="16" t="s">
        <v>126</v>
      </c>
      <c r="BM214" s="202" t="s">
        <v>266</v>
      </c>
    </row>
    <row r="215" spans="2:65" s="13" customFormat="1" ht="11.25">
      <c r="B215" s="215"/>
      <c r="C215" s="216"/>
      <c r="D215" s="206" t="s">
        <v>128</v>
      </c>
      <c r="E215" s="217" t="s">
        <v>1</v>
      </c>
      <c r="F215" s="218" t="s">
        <v>267</v>
      </c>
      <c r="G215" s="216"/>
      <c r="H215" s="219">
        <v>40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128</v>
      </c>
      <c r="AU215" s="225" t="s">
        <v>87</v>
      </c>
      <c r="AV215" s="13" t="s">
        <v>87</v>
      </c>
      <c r="AW215" s="13" t="s">
        <v>33</v>
      </c>
      <c r="AX215" s="13" t="s">
        <v>77</v>
      </c>
      <c r="AY215" s="225" t="s">
        <v>119</v>
      </c>
    </row>
    <row r="216" spans="2:65" s="14" customFormat="1" ht="11.25">
      <c r="B216" s="226"/>
      <c r="C216" s="227"/>
      <c r="D216" s="206" t="s">
        <v>128</v>
      </c>
      <c r="E216" s="228" t="s">
        <v>1</v>
      </c>
      <c r="F216" s="229" t="s">
        <v>131</v>
      </c>
      <c r="G216" s="227"/>
      <c r="H216" s="230">
        <v>40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128</v>
      </c>
      <c r="AU216" s="236" t="s">
        <v>87</v>
      </c>
      <c r="AV216" s="14" t="s">
        <v>126</v>
      </c>
      <c r="AW216" s="14" t="s">
        <v>33</v>
      </c>
      <c r="AX216" s="14" t="s">
        <v>85</v>
      </c>
      <c r="AY216" s="236" t="s">
        <v>119</v>
      </c>
    </row>
    <row r="217" spans="2:65" s="1" customFormat="1" ht="16.5" customHeight="1">
      <c r="B217" s="33"/>
      <c r="C217" s="237" t="s">
        <v>268</v>
      </c>
      <c r="D217" s="237" t="s">
        <v>213</v>
      </c>
      <c r="E217" s="238" t="s">
        <v>171</v>
      </c>
      <c r="F217" s="239" t="s">
        <v>269</v>
      </c>
      <c r="G217" s="240" t="s">
        <v>244</v>
      </c>
      <c r="H217" s="241">
        <v>60</v>
      </c>
      <c r="I217" s="242"/>
      <c r="J217" s="243">
        <f>ROUND(I217*H217,2)</f>
        <v>0</v>
      </c>
      <c r="K217" s="239" t="s">
        <v>1</v>
      </c>
      <c r="L217" s="244"/>
      <c r="M217" s="245" t="s">
        <v>1</v>
      </c>
      <c r="N217" s="246" t="s">
        <v>42</v>
      </c>
      <c r="O217" s="65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AR217" s="202" t="s">
        <v>166</v>
      </c>
      <c r="AT217" s="202" t="s">
        <v>213</v>
      </c>
      <c r="AU217" s="202" t="s">
        <v>87</v>
      </c>
      <c r="AY217" s="16" t="s">
        <v>119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6" t="s">
        <v>85</v>
      </c>
      <c r="BK217" s="203">
        <f>ROUND(I217*H217,2)</f>
        <v>0</v>
      </c>
      <c r="BL217" s="16" t="s">
        <v>126</v>
      </c>
      <c r="BM217" s="202" t="s">
        <v>270</v>
      </c>
    </row>
    <row r="218" spans="2:65" s="13" customFormat="1" ht="11.25">
      <c r="B218" s="215"/>
      <c r="C218" s="216"/>
      <c r="D218" s="206" t="s">
        <v>128</v>
      </c>
      <c r="E218" s="217" t="s">
        <v>1</v>
      </c>
      <c r="F218" s="218" t="s">
        <v>271</v>
      </c>
      <c r="G218" s="216"/>
      <c r="H218" s="219">
        <v>60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128</v>
      </c>
      <c r="AU218" s="225" t="s">
        <v>87</v>
      </c>
      <c r="AV218" s="13" t="s">
        <v>87</v>
      </c>
      <c r="AW218" s="13" t="s">
        <v>33</v>
      </c>
      <c r="AX218" s="13" t="s">
        <v>77</v>
      </c>
      <c r="AY218" s="225" t="s">
        <v>119</v>
      </c>
    </row>
    <row r="219" spans="2:65" s="14" customFormat="1" ht="11.25">
      <c r="B219" s="226"/>
      <c r="C219" s="227"/>
      <c r="D219" s="206" t="s">
        <v>128</v>
      </c>
      <c r="E219" s="228" t="s">
        <v>1</v>
      </c>
      <c r="F219" s="229" t="s">
        <v>131</v>
      </c>
      <c r="G219" s="227"/>
      <c r="H219" s="230">
        <v>60</v>
      </c>
      <c r="I219" s="231"/>
      <c r="J219" s="227"/>
      <c r="K219" s="227"/>
      <c r="L219" s="232"/>
      <c r="M219" s="233"/>
      <c r="N219" s="234"/>
      <c r="O219" s="234"/>
      <c r="P219" s="234"/>
      <c r="Q219" s="234"/>
      <c r="R219" s="234"/>
      <c r="S219" s="234"/>
      <c r="T219" s="235"/>
      <c r="AT219" s="236" t="s">
        <v>128</v>
      </c>
      <c r="AU219" s="236" t="s">
        <v>87</v>
      </c>
      <c r="AV219" s="14" t="s">
        <v>126</v>
      </c>
      <c r="AW219" s="14" t="s">
        <v>33</v>
      </c>
      <c r="AX219" s="14" t="s">
        <v>85</v>
      </c>
      <c r="AY219" s="236" t="s">
        <v>119</v>
      </c>
    </row>
    <row r="220" spans="2:65" s="1" customFormat="1" ht="16.5" customHeight="1">
      <c r="B220" s="33"/>
      <c r="C220" s="237" t="s">
        <v>272</v>
      </c>
      <c r="D220" s="237" t="s">
        <v>213</v>
      </c>
      <c r="E220" s="238" t="s">
        <v>273</v>
      </c>
      <c r="F220" s="239" t="s">
        <v>274</v>
      </c>
      <c r="G220" s="240" t="s">
        <v>244</v>
      </c>
      <c r="H220" s="241">
        <v>60</v>
      </c>
      <c r="I220" s="242"/>
      <c r="J220" s="243">
        <f>ROUND(I220*H220,2)</f>
        <v>0</v>
      </c>
      <c r="K220" s="239" t="s">
        <v>1</v>
      </c>
      <c r="L220" s="244"/>
      <c r="M220" s="245" t="s">
        <v>1</v>
      </c>
      <c r="N220" s="246" t="s">
        <v>42</v>
      </c>
      <c r="O220" s="65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AR220" s="202" t="s">
        <v>166</v>
      </c>
      <c r="AT220" s="202" t="s">
        <v>213</v>
      </c>
      <c r="AU220" s="202" t="s">
        <v>87</v>
      </c>
      <c r="AY220" s="16" t="s">
        <v>119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6" t="s">
        <v>85</v>
      </c>
      <c r="BK220" s="203">
        <f>ROUND(I220*H220,2)</f>
        <v>0</v>
      </c>
      <c r="BL220" s="16" t="s">
        <v>126</v>
      </c>
      <c r="BM220" s="202" t="s">
        <v>275</v>
      </c>
    </row>
    <row r="221" spans="2:65" s="13" customFormat="1" ht="11.25">
      <c r="B221" s="215"/>
      <c r="C221" s="216"/>
      <c r="D221" s="206" t="s">
        <v>128</v>
      </c>
      <c r="E221" s="217" t="s">
        <v>1</v>
      </c>
      <c r="F221" s="218" t="s">
        <v>271</v>
      </c>
      <c r="G221" s="216"/>
      <c r="H221" s="219">
        <v>60</v>
      </c>
      <c r="I221" s="220"/>
      <c r="J221" s="216"/>
      <c r="K221" s="216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128</v>
      </c>
      <c r="AU221" s="225" t="s">
        <v>87</v>
      </c>
      <c r="AV221" s="13" t="s">
        <v>87</v>
      </c>
      <c r="AW221" s="13" t="s">
        <v>33</v>
      </c>
      <c r="AX221" s="13" t="s">
        <v>77</v>
      </c>
      <c r="AY221" s="225" t="s">
        <v>119</v>
      </c>
    </row>
    <row r="222" spans="2:65" s="14" customFormat="1" ht="11.25">
      <c r="B222" s="226"/>
      <c r="C222" s="227"/>
      <c r="D222" s="206" t="s">
        <v>128</v>
      </c>
      <c r="E222" s="228" t="s">
        <v>1</v>
      </c>
      <c r="F222" s="229" t="s">
        <v>131</v>
      </c>
      <c r="G222" s="227"/>
      <c r="H222" s="230">
        <v>60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AT222" s="236" t="s">
        <v>128</v>
      </c>
      <c r="AU222" s="236" t="s">
        <v>87</v>
      </c>
      <c r="AV222" s="14" t="s">
        <v>126</v>
      </c>
      <c r="AW222" s="14" t="s">
        <v>33</v>
      </c>
      <c r="AX222" s="14" t="s">
        <v>85</v>
      </c>
      <c r="AY222" s="236" t="s">
        <v>119</v>
      </c>
    </row>
    <row r="223" spans="2:65" s="1" customFormat="1" ht="16.5" customHeight="1">
      <c r="B223" s="33"/>
      <c r="C223" s="237" t="s">
        <v>276</v>
      </c>
      <c r="D223" s="237" t="s">
        <v>213</v>
      </c>
      <c r="E223" s="238" t="s">
        <v>187</v>
      </c>
      <c r="F223" s="239" t="s">
        <v>277</v>
      </c>
      <c r="G223" s="240" t="s">
        <v>244</v>
      </c>
      <c r="H223" s="241">
        <v>51</v>
      </c>
      <c r="I223" s="242"/>
      <c r="J223" s="243">
        <f>ROUND(I223*H223,2)</f>
        <v>0</v>
      </c>
      <c r="K223" s="239" t="s">
        <v>1</v>
      </c>
      <c r="L223" s="244"/>
      <c r="M223" s="245" t="s">
        <v>1</v>
      </c>
      <c r="N223" s="246" t="s">
        <v>42</v>
      </c>
      <c r="O223" s="65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AR223" s="202" t="s">
        <v>166</v>
      </c>
      <c r="AT223" s="202" t="s">
        <v>213</v>
      </c>
      <c r="AU223" s="202" t="s">
        <v>87</v>
      </c>
      <c r="AY223" s="16" t="s">
        <v>119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6" t="s">
        <v>85</v>
      </c>
      <c r="BK223" s="203">
        <f>ROUND(I223*H223,2)</f>
        <v>0</v>
      </c>
      <c r="BL223" s="16" t="s">
        <v>126</v>
      </c>
      <c r="BM223" s="202" t="s">
        <v>278</v>
      </c>
    </row>
    <row r="224" spans="2:65" s="13" customFormat="1" ht="11.25">
      <c r="B224" s="215"/>
      <c r="C224" s="216"/>
      <c r="D224" s="206" t="s">
        <v>128</v>
      </c>
      <c r="E224" s="217" t="s">
        <v>1</v>
      </c>
      <c r="F224" s="218" t="s">
        <v>279</v>
      </c>
      <c r="G224" s="216"/>
      <c r="H224" s="219">
        <v>51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128</v>
      </c>
      <c r="AU224" s="225" t="s">
        <v>87</v>
      </c>
      <c r="AV224" s="13" t="s">
        <v>87</v>
      </c>
      <c r="AW224" s="13" t="s">
        <v>33</v>
      </c>
      <c r="AX224" s="13" t="s">
        <v>77</v>
      </c>
      <c r="AY224" s="225" t="s">
        <v>119</v>
      </c>
    </row>
    <row r="225" spans="2:65" s="14" customFormat="1" ht="11.25">
      <c r="B225" s="226"/>
      <c r="C225" s="227"/>
      <c r="D225" s="206" t="s">
        <v>128</v>
      </c>
      <c r="E225" s="228" t="s">
        <v>1</v>
      </c>
      <c r="F225" s="229" t="s">
        <v>131</v>
      </c>
      <c r="G225" s="227"/>
      <c r="H225" s="230">
        <v>51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AT225" s="236" t="s">
        <v>128</v>
      </c>
      <c r="AU225" s="236" t="s">
        <v>87</v>
      </c>
      <c r="AV225" s="14" t="s">
        <v>126</v>
      </c>
      <c r="AW225" s="14" t="s">
        <v>33</v>
      </c>
      <c r="AX225" s="14" t="s">
        <v>85</v>
      </c>
      <c r="AY225" s="236" t="s">
        <v>119</v>
      </c>
    </row>
    <row r="226" spans="2:65" s="1" customFormat="1" ht="16.5" customHeight="1">
      <c r="B226" s="33"/>
      <c r="C226" s="237" t="s">
        <v>280</v>
      </c>
      <c r="D226" s="237" t="s">
        <v>213</v>
      </c>
      <c r="E226" s="238" t="s">
        <v>281</v>
      </c>
      <c r="F226" s="239" t="s">
        <v>282</v>
      </c>
      <c r="G226" s="240" t="s">
        <v>244</v>
      </c>
      <c r="H226" s="241">
        <v>61</v>
      </c>
      <c r="I226" s="242"/>
      <c r="J226" s="243">
        <f>ROUND(I226*H226,2)</f>
        <v>0</v>
      </c>
      <c r="K226" s="239" t="s">
        <v>1</v>
      </c>
      <c r="L226" s="244"/>
      <c r="M226" s="245" t="s">
        <v>1</v>
      </c>
      <c r="N226" s="246" t="s">
        <v>42</v>
      </c>
      <c r="O226" s="65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02" t="s">
        <v>166</v>
      </c>
      <c r="AT226" s="202" t="s">
        <v>213</v>
      </c>
      <c r="AU226" s="202" t="s">
        <v>87</v>
      </c>
      <c r="AY226" s="16" t="s">
        <v>119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6" t="s">
        <v>85</v>
      </c>
      <c r="BK226" s="203">
        <f>ROUND(I226*H226,2)</f>
        <v>0</v>
      </c>
      <c r="BL226" s="16" t="s">
        <v>126</v>
      </c>
      <c r="BM226" s="202" t="s">
        <v>283</v>
      </c>
    </row>
    <row r="227" spans="2:65" s="13" customFormat="1" ht="11.25">
      <c r="B227" s="215"/>
      <c r="C227" s="216"/>
      <c r="D227" s="206" t="s">
        <v>128</v>
      </c>
      <c r="E227" s="217" t="s">
        <v>1</v>
      </c>
      <c r="F227" s="218" t="s">
        <v>284</v>
      </c>
      <c r="G227" s="216"/>
      <c r="H227" s="219">
        <v>61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128</v>
      </c>
      <c r="AU227" s="225" t="s">
        <v>87</v>
      </c>
      <c r="AV227" s="13" t="s">
        <v>87</v>
      </c>
      <c r="AW227" s="13" t="s">
        <v>33</v>
      </c>
      <c r="AX227" s="13" t="s">
        <v>77</v>
      </c>
      <c r="AY227" s="225" t="s">
        <v>119</v>
      </c>
    </row>
    <row r="228" spans="2:65" s="14" customFormat="1" ht="11.25">
      <c r="B228" s="226"/>
      <c r="C228" s="227"/>
      <c r="D228" s="206" t="s">
        <v>128</v>
      </c>
      <c r="E228" s="228" t="s">
        <v>1</v>
      </c>
      <c r="F228" s="229" t="s">
        <v>131</v>
      </c>
      <c r="G228" s="227"/>
      <c r="H228" s="230">
        <v>61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128</v>
      </c>
      <c r="AU228" s="236" t="s">
        <v>87</v>
      </c>
      <c r="AV228" s="14" t="s">
        <v>126</v>
      </c>
      <c r="AW228" s="14" t="s">
        <v>33</v>
      </c>
      <c r="AX228" s="14" t="s">
        <v>85</v>
      </c>
      <c r="AY228" s="236" t="s">
        <v>119</v>
      </c>
    </row>
    <row r="229" spans="2:65" s="1" customFormat="1" ht="16.5" customHeight="1">
      <c r="B229" s="33"/>
      <c r="C229" s="237" t="s">
        <v>285</v>
      </c>
      <c r="D229" s="237" t="s">
        <v>213</v>
      </c>
      <c r="E229" s="238" t="s">
        <v>286</v>
      </c>
      <c r="F229" s="239" t="s">
        <v>287</v>
      </c>
      <c r="G229" s="240" t="s">
        <v>244</v>
      </c>
      <c r="H229" s="241">
        <v>60</v>
      </c>
      <c r="I229" s="242"/>
      <c r="J229" s="243">
        <f>ROUND(I229*H229,2)</f>
        <v>0</v>
      </c>
      <c r="K229" s="239" t="s">
        <v>1</v>
      </c>
      <c r="L229" s="244"/>
      <c r="M229" s="245" t="s">
        <v>1</v>
      </c>
      <c r="N229" s="246" t="s">
        <v>42</v>
      </c>
      <c r="O229" s="65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AR229" s="202" t="s">
        <v>166</v>
      </c>
      <c r="AT229" s="202" t="s">
        <v>213</v>
      </c>
      <c r="AU229" s="202" t="s">
        <v>87</v>
      </c>
      <c r="AY229" s="16" t="s">
        <v>119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6" t="s">
        <v>85</v>
      </c>
      <c r="BK229" s="203">
        <f>ROUND(I229*H229,2)</f>
        <v>0</v>
      </c>
      <c r="BL229" s="16" t="s">
        <v>126</v>
      </c>
      <c r="BM229" s="202" t="s">
        <v>288</v>
      </c>
    </row>
    <row r="230" spans="2:65" s="13" customFormat="1" ht="11.25">
      <c r="B230" s="215"/>
      <c r="C230" s="216"/>
      <c r="D230" s="206" t="s">
        <v>128</v>
      </c>
      <c r="E230" s="217" t="s">
        <v>1</v>
      </c>
      <c r="F230" s="218" t="s">
        <v>271</v>
      </c>
      <c r="G230" s="216"/>
      <c r="H230" s="219">
        <v>60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128</v>
      </c>
      <c r="AU230" s="225" t="s">
        <v>87</v>
      </c>
      <c r="AV230" s="13" t="s">
        <v>87</v>
      </c>
      <c r="AW230" s="13" t="s">
        <v>33</v>
      </c>
      <c r="AX230" s="13" t="s">
        <v>77</v>
      </c>
      <c r="AY230" s="225" t="s">
        <v>119</v>
      </c>
    </row>
    <row r="231" spans="2:65" s="14" customFormat="1" ht="11.25">
      <c r="B231" s="226"/>
      <c r="C231" s="227"/>
      <c r="D231" s="206" t="s">
        <v>128</v>
      </c>
      <c r="E231" s="228" t="s">
        <v>1</v>
      </c>
      <c r="F231" s="229" t="s">
        <v>131</v>
      </c>
      <c r="G231" s="227"/>
      <c r="H231" s="230">
        <v>60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128</v>
      </c>
      <c r="AU231" s="236" t="s">
        <v>87</v>
      </c>
      <c r="AV231" s="14" t="s">
        <v>126</v>
      </c>
      <c r="AW231" s="14" t="s">
        <v>33</v>
      </c>
      <c r="AX231" s="14" t="s">
        <v>85</v>
      </c>
      <c r="AY231" s="236" t="s">
        <v>119</v>
      </c>
    </row>
    <row r="232" spans="2:65" s="1" customFormat="1" ht="16.5" customHeight="1">
      <c r="B232" s="33"/>
      <c r="C232" s="237" t="s">
        <v>289</v>
      </c>
      <c r="D232" s="237" t="s">
        <v>213</v>
      </c>
      <c r="E232" s="238" t="s">
        <v>8</v>
      </c>
      <c r="F232" s="239" t="s">
        <v>290</v>
      </c>
      <c r="G232" s="240" t="s">
        <v>244</v>
      </c>
      <c r="H232" s="241">
        <v>52</v>
      </c>
      <c r="I232" s="242"/>
      <c r="J232" s="243">
        <f>ROUND(I232*H232,2)</f>
        <v>0</v>
      </c>
      <c r="K232" s="239" t="s">
        <v>1</v>
      </c>
      <c r="L232" s="244"/>
      <c r="M232" s="245" t="s">
        <v>1</v>
      </c>
      <c r="N232" s="246" t="s">
        <v>42</v>
      </c>
      <c r="O232" s="65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AR232" s="202" t="s">
        <v>166</v>
      </c>
      <c r="AT232" s="202" t="s">
        <v>213</v>
      </c>
      <c r="AU232" s="202" t="s">
        <v>87</v>
      </c>
      <c r="AY232" s="16" t="s">
        <v>119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6" t="s">
        <v>85</v>
      </c>
      <c r="BK232" s="203">
        <f>ROUND(I232*H232,2)</f>
        <v>0</v>
      </c>
      <c r="BL232" s="16" t="s">
        <v>126</v>
      </c>
      <c r="BM232" s="202" t="s">
        <v>291</v>
      </c>
    </row>
    <row r="233" spans="2:65" s="13" customFormat="1" ht="11.25">
      <c r="B233" s="215"/>
      <c r="C233" s="216"/>
      <c r="D233" s="206" t="s">
        <v>128</v>
      </c>
      <c r="E233" s="217" t="s">
        <v>1</v>
      </c>
      <c r="F233" s="218" t="s">
        <v>292</v>
      </c>
      <c r="G233" s="216"/>
      <c r="H233" s="219">
        <v>52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128</v>
      </c>
      <c r="AU233" s="225" t="s">
        <v>87</v>
      </c>
      <c r="AV233" s="13" t="s">
        <v>87</v>
      </c>
      <c r="AW233" s="13" t="s">
        <v>33</v>
      </c>
      <c r="AX233" s="13" t="s">
        <v>77</v>
      </c>
      <c r="AY233" s="225" t="s">
        <v>119</v>
      </c>
    </row>
    <row r="234" spans="2:65" s="14" customFormat="1" ht="11.25">
      <c r="B234" s="226"/>
      <c r="C234" s="227"/>
      <c r="D234" s="206" t="s">
        <v>128</v>
      </c>
      <c r="E234" s="228" t="s">
        <v>1</v>
      </c>
      <c r="F234" s="229" t="s">
        <v>131</v>
      </c>
      <c r="G234" s="227"/>
      <c r="H234" s="230">
        <v>52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AT234" s="236" t="s">
        <v>128</v>
      </c>
      <c r="AU234" s="236" t="s">
        <v>87</v>
      </c>
      <c r="AV234" s="14" t="s">
        <v>126</v>
      </c>
      <c r="AW234" s="14" t="s">
        <v>33</v>
      </c>
      <c r="AX234" s="14" t="s">
        <v>85</v>
      </c>
      <c r="AY234" s="236" t="s">
        <v>119</v>
      </c>
    </row>
    <row r="235" spans="2:65" s="1" customFormat="1" ht="16.5" customHeight="1">
      <c r="B235" s="33"/>
      <c r="C235" s="237" t="s">
        <v>293</v>
      </c>
      <c r="D235" s="237" t="s">
        <v>213</v>
      </c>
      <c r="E235" s="238" t="s">
        <v>294</v>
      </c>
      <c r="F235" s="239" t="s">
        <v>295</v>
      </c>
      <c r="G235" s="240" t="s">
        <v>244</v>
      </c>
      <c r="H235" s="241">
        <v>60</v>
      </c>
      <c r="I235" s="242"/>
      <c r="J235" s="243">
        <f>ROUND(I235*H235,2)</f>
        <v>0</v>
      </c>
      <c r="K235" s="239" t="s">
        <v>1</v>
      </c>
      <c r="L235" s="244"/>
      <c r="M235" s="245" t="s">
        <v>1</v>
      </c>
      <c r="N235" s="246" t="s">
        <v>42</v>
      </c>
      <c r="O235" s="65"/>
      <c r="P235" s="200">
        <f>O235*H235</f>
        <v>0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AR235" s="202" t="s">
        <v>166</v>
      </c>
      <c r="AT235" s="202" t="s">
        <v>213</v>
      </c>
      <c r="AU235" s="202" t="s">
        <v>87</v>
      </c>
      <c r="AY235" s="16" t="s">
        <v>119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6" t="s">
        <v>85</v>
      </c>
      <c r="BK235" s="203">
        <f>ROUND(I235*H235,2)</f>
        <v>0</v>
      </c>
      <c r="BL235" s="16" t="s">
        <v>126</v>
      </c>
      <c r="BM235" s="202" t="s">
        <v>296</v>
      </c>
    </row>
    <row r="236" spans="2:65" s="13" customFormat="1" ht="11.25">
      <c r="B236" s="215"/>
      <c r="C236" s="216"/>
      <c r="D236" s="206" t="s">
        <v>128</v>
      </c>
      <c r="E236" s="217" t="s">
        <v>1</v>
      </c>
      <c r="F236" s="218" t="s">
        <v>271</v>
      </c>
      <c r="G236" s="216"/>
      <c r="H236" s="219">
        <v>60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128</v>
      </c>
      <c r="AU236" s="225" t="s">
        <v>87</v>
      </c>
      <c r="AV236" s="13" t="s">
        <v>87</v>
      </c>
      <c r="AW236" s="13" t="s">
        <v>33</v>
      </c>
      <c r="AX236" s="13" t="s">
        <v>77</v>
      </c>
      <c r="AY236" s="225" t="s">
        <v>119</v>
      </c>
    </row>
    <row r="237" spans="2:65" s="14" customFormat="1" ht="11.25">
      <c r="B237" s="226"/>
      <c r="C237" s="227"/>
      <c r="D237" s="206" t="s">
        <v>128</v>
      </c>
      <c r="E237" s="228" t="s">
        <v>1</v>
      </c>
      <c r="F237" s="229" t="s">
        <v>131</v>
      </c>
      <c r="G237" s="227"/>
      <c r="H237" s="230">
        <v>60</v>
      </c>
      <c r="I237" s="231"/>
      <c r="J237" s="227"/>
      <c r="K237" s="227"/>
      <c r="L237" s="232"/>
      <c r="M237" s="233"/>
      <c r="N237" s="234"/>
      <c r="O237" s="234"/>
      <c r="P237" s="234"/>
      <c r="Q237" s="234"/>
      <c r="R237" s="234"/>
      <c r="S237" s="234"/>
      <c r="T237" s="235"/>
      <c r="AT237" s="236" t="s">
        <v>128</v>
      </c>
      <c r="AU237" s="236" t="s">
        <v>87</v>
      </c>
      <c r="AV237" s="14" t="s">
        <v>126</v>
      </c>
      <c r="AW237" s="14" t="s">
        <v>33</v>
      </c>
      <c r="AX237" s="14" t="s">
        <v>85</v>
      </c>
      <c r="AY237" s="236" t="s">
        <v>119</v>
      </c>
    </row>
    <row r="238" spans="2:65" s="1" customFormat="1" ht="16.5" customHeight="1">
      <c r="B238" s="33"/>
      <c r="C238" s="237" t="s">
        <v>297</v>
      </c>
      <c r="D238" s="237" t="s">
        <v>213</v>
      </c>
      <c r="E238" s="238" t="s">
        <v>212</v>
      </c>
      <c r="F238" s="239" t="s">
        <v>298</v>
      </c>
      <c r="G238" s="240" t="s">
        <v>244</v>
      </c>
      <c r="H238" s="241">
        <v>60</v>
      </c>
      <c r="I238" s="242"/>
      <c r="J238" s="243">
        <f>ROUND(I238*H238,2)</f>
        <v>0</v>
      </c>
      <c r="K238" s="239" t="s">
        <v>1</v>
      </c>
      <c r="L238" s="244"/>
      <c r="M238" s="245" t="s">
        <v>1</v>
      </c>
      <c r="N238" s="246" t="s">
        <v>42</v>
      </c>
      <c r="O238" s="65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AR238" s="202" t="s">
        <v>166</v>
      </c>
      <c r="AT238" s="202" t="s">
        <v>213</v>
      </c>
      <c r="AU238" s="202" t="s">
        <v>87</v>
      </c>
      <c r="AY238" s="16" t="s">
        <v>119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6" t="s">
        <v>85</v>
      </c>
      <c r="BK238" s="203">
        <f>ROUND(I238*H238,2)</f>
        <v>0</v>
      </c>
      <c r="BL238" s="16" t="s">
        <v>126</v>
      </c>
      <c r="BM238" s="202" t="s">
        <v>299</v>
      </c>
    </row>
    <row r="239" spans="2:65" s="13" customFormat="1" ht="11.25">
      <c r="B239" s="215"/>
      <c r="C239" s="216"/>
      <c r="D239" s="206" t="s">
        <v>128</v>
      </c>
      <c r="E239" s="217" t="s">
        <v>1</v>
      </c>
      <c r="F239" s="218" t="s">
        <v>271</v>
      </c>
      <c r="G239" s="216"/>
      <c r="H239" s="219">
        <v>60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128</v>
      </c>
      <c r="AU239" s="225" t="s">
        <v>87</v>
      </c>
      <c r="AV239" s="13" t="s">
        <v>87</v>
      </c>
      <c r="AW239" s="13" t="s">
        <v>33</v>
      </c>
      <c r="AX239" s="13" t="s">
        <v>77</v>
      </c>
      <c r="AY239" s="225" t="s">
        <v>119</v>
      </c>
    </row>
    <row r="240" spans="2:65" s="14" customFormat="1" ht="11.25">
      <c r="B240" s="226"/>
      <c r="C240" s="227"/>
      <c r="D240" s="206" t="s">
        <v>128</v>
      </c>
      <c r="E240" s="228" t="s">
        <v>1</v>
      </c>
      <c r="F240" s="229" t="s">
        <v>131</v>
      </c>
      <c r="G240" s="227"/>
      <c r="H240" s="230">
        <v>60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AT240" s="236" t="s">
        <v>128</v>
      </c>
      <c r="AU240" s="236" t="s">
        <v>87</v>
      </c>
      <c r="AV240" s="14" t="s">
        <v>126</v>
      </c>
      <c r="AW240" s="14" t="s">
        <v>33</v>
      </c>
      <c r="AX240" s="14" t="s">
        <v>85</v>
      </c>
      <c r="AY240" s="236" t="s">
        <v>119</v>
      </c>
    </row>
    <row r="241" spans="2:65" s="1" customFormat="1" ht="16.5" customHeight="1">
      <c r="B241" s="33"/>
      <c r="C241" s="237" t="s">
        <v>300</v>
      </c>
      <c r="D241" s="237" t="s">
        <v>213</v>
      </c>
      <c r="E241" s="238" t="s">
        <v>301</v>
      </c>
      <c r="F241" s="239" t="s">
        <v>302</v>
      </c>
      <c r="G241" s="240" t="s">
        <v>244</v>
      </c>
      <c r="H241" s="241">
        <v>163</v>
      </c>
      <c r="I241" s="242"/>
      <c r="J241" s="243">
        <f>ROUND(I241*H241,2)</f>
        <v>0</v>
      </c>
      <c r="K241" s="239" t="s">
        <v>1</v>
      </c>
      <c r="L241" s="244"/>
      <c r="M241" s="245" t="s">
        <v>1</v>
      </c>
      <c r="N241" s="246" t="s">
        <v>42</v>
      </c>
      <c r="O241" s="65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AR241" s="202" t="s">
        <v>166</v>
      </c>
      <c r="AT241" s="202" t="s">
        <v>213</v>
      </c>
      <c r="AU241" s="202" t="s">
        <v>87</v>
      </c>
      <c r="AY241" s="16" t="s">
        <v>119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6" t="s">
        <v>85</v>
      </c>
      <c r="BK241" s="203">
        <f>ROUND(I241*H241,2)</f>
        <v>0</v>
      </c>
      <c r="BL241" s="16" t="s">
        <v>126</v>
      </c>
      <c r="BM241" s="202" t="s">
        <v>303</v>
      </c>
    </row>
    <row r="242" spans="2:65" s="13" customFormat="1" ht="11.25">
      <c r="B242" s="215"/>
      <c r="C242" s="216"/>
      <c r="D242" s="206" t="s">
        <v>128</v>
      </c>
      <c r="E242" s="217" t="s">
        <v>1</v>
      </c>
      <c r="F242" s="218" t="s">
        <v>304</v>
      </c>
      <c r="G242" s="216"/>
      <c r="H242" s="219">
        <v>163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128</v>
      </c>
      <c r="AU242" s="225" t="s">
        <v>87</v>
      </c>
      <c r="AV242" s="13" t="s">
        <v>87</v>
      </c>
      <c r="AW242" s="13" t="s">
        <v>33</v>
      </c>
      <c r="AX242" s="13" t="s">
        <v>77</v>
      </c>
      <c r="AY242" s="225" t="s">
        <v>119</v>
      </c>
    </row>
    <row r="243" spans="2:65" s="14" customFormat="1" ht="11.25">
      <c r="B243" s="226"/>
      <c r="C243" s="227"/>
      <c r="D243" s="206" t="s">
        <v>128</v>
      </c>
      <c r="E243" s="228" t="s">
        <v>1</v>
      </c>
      <c r="F243" s="229" t="s">
        <v>131</v>
      </c>
      <c r="G243" s="227"/>
      <c r="H243" s="230">
        <v>163</v>
      </c>
      <c r="I243" s="231"/>
      <c r="J243" s="227"/>
      <c r="K243" s="227"/>
      <c r="L243" s="232"/>
      <c r="M243" s="233"/>
      <c r="N243" s="234"/>
      <c r="O243" s="234"/>
      <c r="P243" s="234"/>
      <c r="Q243" s="234"/>
      <c r="R243" s="234"/>
      <c r="S243" s="234"/>
      <c r="T243" s="235"/>
      <c r="AT243" s="236" t="s">
        <v>128</v>
      </c>
      <c r="AU243" s="236" t="s">
        <v>87</v>
      </c>
      <c r="AV243" s="14" t="s">
        <v>126</v>
      </c>
      <c r="AW243" s="14" t="s">
        <v>33</v>
      </c>
      <c r="AX243" s="14" t="s">
        <v>85</v>
      </c>
      <c r="AY243" s="236" t="s">
        <v>119</v>
      </c>
    </row>
    <row r="244" spans="2:65" s="1" customFormat="1" ht="16.5" customHeight="1">
      <c r="B244" s="33"/>
      <c r="C244" s="237" t="s">
        <v>305</v>
      </c>
      <c r="D244" s="237" t="s">
        <v>213</v>
      </c>
      <c r="E244" s="238" t="s">
        <v>306</v>
      </c>
      <c r="F244" s="239" t="s">
        <v>307</v>
      </c>
      <c r="G244" s="240" t="s">
        <v>244</v>
      </c>
      <c r="H244" s="241">
        <v>272</v>
      </c>
      <c r="I244" s="242"/>
      <c r="J244" s="243">
        <f>ROUND(I244*H244,2)</f>
        <v>0</v>
      </c>
      <c r="K244" s="239" t="s">
        <v>1</v>
      </c>
      <c r="L244" s="244"/>
      <c r="M244" s="245" t="s">
        <v>1</v>
      </c>
      <c r="N244" s="246" t="s">
        <v>42</v>
      </c>
      <c r="O244" s="65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AR244" s="202" t="s">
        <v>166</v>
      </c>
      <c r="AT244" s="202" t="s">
        <v>213</v>
      </c>
      <c r="AU244" s="202" t="s">
        <v>87</v>
      </c>
      <c r="AY244" s="16" t="s">
        <v>119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6" t="s">
        <v>85</v>
      </c>
      <c r="BK244" s="203">
        <f>ROUND(I244*H244,2)</f>
        <v>0</v>
      </c>
      <c r="BL244" s="16" t="s">
        <v>126</v>
      </c>
      <c r="BM244" s="202" t="s">
        <v>308</v>
      </c>
    </row>
    <row r="245" spans="2:65" s="13" customFormat="1" ht="11.25">
      <c r="B245" s="215"/>
      <c r="C245" s="216"/>
      <c r="D245" s="206" t="s">
        <v>128</v>
      </c>
      <c r="E245" s="217" t="s">
        <v>1</v>
      </c>
      <c r="F245" s="218" t="s">
        <v>309</v>
      </c>
      <c r="G245" s="216"/>
      <c r="H245" s="219">
        <v>272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128</v>
      </c>
      <c r="AU245" s="225" t="s">
        <v>87</v>
      </c>
      <c r="AV245" s="13" t="s">
        <v>87</v>
      </c>
      <c r="AW245" s="13" t="s">
        <v>33</v>
      </c>
      <c r="AX245" s="13" t="s">
        <v>77</v>
      </c>
      <c r="AY245" s="225" t="s">
        <v>119</v>
      </c>
    </row>
    <row r="246" spans="2:65" s="14" customFormat="1" ht="11.25">
      <c r="B246" s="226"/>
      <c r="C246" s="227"/>
      <c r="D246" s="206" t="s">
        <v>128</v>
      </c>
      <c r="E246" s="228" t="s">
        <v>1</v>
      </c>
      <c r="F246" s="229" t="s">
        <v>131</v>
      </c>
      <c r="G246" s="227"/>
      <c r="H246" s="230">
        <v>272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AT246" s="236" t="s">
        <v>128</v>
      </c>
      <c r="AU246" s="236" t="s">
        <v>87</v>
      </c>
      <c r="AV246" s="14" t="s">
        <v>126</v>
      </c>
      <c r="AW246" s="14" t="s">
        <v>33</v>
      </c>
      <c r="AX246" s="14" t="s">
        <v>85</v>
      </c>
      <c r="AY246" s="236" t="s">
        <v>119</v>
      </c>
    </row>
    <row r="247" spans="2:65" s="1" customFormat="1" ht="16.5" customHeight="1">
      <c r="B247" s="33"/>
      <c r="C247" s="237" t="s">
        <v>310</v>
      </c>
      <c r="D247" s="237" t="s">
        <v>213</v>
      </c>
      <c r="E247" s="238" t="s">
        <v>311</v>
      </c>
      <c r="F247" s="239" t="s">
        <v>312</v>
      </c>
      <c r="G247" s="240" t="s">
        <v>244</v>
      </c>
      <c r="H247" s="241">
        <v>272</v>
      </c>
      <c r="I247" s="242"/>
      <c r="J247" s="243">
        <f>ROUND(I247*H247,2)</f>
        <v>0</v>
      </c>
      <c r="K247" s="239" t="s">
        <v>1</v>
      </c>
      <c r="L247" s="244"/>
      <c r="M247" s="245" t="s">
        <v>1</v>
      </c>
      <c r="N247" s="246" t="s">
        <v>42</v>
      </c>
      <c r="O247" s="65"/>
      <c r="P247" s="200">
        <f>O247*H247</f>
        <v>0</v>
      </c>
      <c r="Q247" s="200">
        <v>0</v>
      </c>
      <c r="R247" s="200">
        <f>Q247*H247</f>
        <v>0</v>
      </c>
      <c r="S247" s="200">
        <v>0</v>
      </c>
      <c r="T247" s="201">
        <f>S247*H247</f>
        <v>0</v>
      </c>
      <c r="AR247" s="202" t="s">
        <v>166</v>
      </c>
      <c r="AT247" s="202" t="s">
        <v>213</v>
      </c>
      <c r="AU247" s="202" t="s">
        <v>87</v>
      </c>
      <c r="AY247" s="16" t="s">
        <v>119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6" t="s">
        <v>85</v>
      </c>
      <c r="BK247" s="203">
        <f>ROUND(I247*H247,2)</f>
        <v>0</v>
      </c>
      <c r="BL247" s="16" t="s">
        <v>126</v>
      </c>
      <c r="BM247" s="202" t="s">
        <v>313</v>
      </c>
    </row>
    <row r="248" spans="2:65" s="13" customFormat="1" ht="11.25">
      <c r="B248" s="215"/>
      <c r="C248" s="216"/>
      <c r="D248" s="206" t="s">
        <v>128</v>
      </c>
      <c r="E248" s="217" t="s">
        <v>1</v>
      </c>
      <c r="F248" s="218" t="s">
        <v>314</v>
      </c>
      <c r="G248" s="216"/>
      <c r="H248" s="219">
        <v>272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128</v>
      </c>
      <c r="AU248" s="225" t="s">
        <v>87</v>
      </c>
      <c r="AV248" s="13" t="s">
        <v>87</v>
      </c>
      <c r="AW248" s="13" t="s">
        <v>33</v>
      </c>
      <c r="AX248" s="13" t="s">
        <v>77</v>
      </c>
      <c r="AY248" s="225" t="s">
        <v>119</v>
      </c>
    </row>
    <row r="249" spans="2:65" s="14" customFormat="1" ht="11.25">
      <c r="B249" s="226"/>
      <c r="C249" s="227"/>
      <c r="D249" s="206" t="s">
        <v>128</v>
      </c>
      <c r="E249" s="228" t="s">
        <v>1</v>
      </c>
      <c r="F249" s="229" t="s">
        <v>131</v>
      </c>
      <c r="G249" s="227"/>
      <c r="H249" s="230">
        <v>272</v>
      </c>
      <c r="I249" s="231"/>
      <c r="J249" s="227"/>
      <c r="K249" s="227"/>
      <c r="L249" s="232"/>
      <c r="M249" s="233"/>
      <c r="N249" s="234"/>
      <c r="O249" s="234"/>
      <c r="P249" s="234"/>
      <c r="Q249" s="234"/>
      <c r="R249" s="234"/>
      <c r="S249" s="234"/>
      <c r="T249" s="235"/>
      <c r="AT249" s="236" t="s">
        <v>128</v>
      </c>
      <c r="AU249" s="236" t="s">
        <v>87</v>
      </c>
      <c r="AV249" s="14" t="s">
        <v>126</v>
      </c>
      <c r="AW249" s="14" t="s">
        <v>33</v>
      </c>
      <c r="AX249" s="14" t="s">
        <v>85</v>
      </c>
      <c r="AY249" s="236" t="s">
        <v>119</v>
      </c>
    </row>
    <row r="250" spans="2:65" s="1" customFormat="1" ht="16.5" customHeight="1">
      <c r="B250" s="33"/>
      <c r="C250" s="237" t="s">
        <v>315</v>
      </c>
      <c r="D250" s="237" t="s">
        <v>213</v>
      </c>
      <c r="E250" s="238" t="s">
        <v>316</v>
      </c>
      <c r="F250" s="239" t="s">
        <v>317</v>
      </c>
      <c r="G250" s="240" t="s">
        <v>244</v>
      </c>
      <c r="H250" s="241">
        <v>272</v>
      </c>
      <c r="I250" s="242"/>
      <c r="J250" s="243">
        <f>ROUND(I250*H250,2)</f>
        <v>0</v>
      </c>
      <c r="K250" s="239" t="s">
        <v>1</v>
      </c>
      <c r="L250" s="244"/>
      <c r="M250" s="245" t="s">
        <v>1</v>
      </c>
      <c r="N250" s="246" t="s">
        <v>42</v>
      </c>
      <c r="O250" s="65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AR250" s="202" t="s">
        <v>166</v>
      </c>
      <c r="AT250" s="202" t="s">
        <v>213</v>
      </c>
      <c r="AU250" s="202" t="s">
        <v>87</v>
      </c>
      <c r="AY250" s="16" t="s">
        <v>119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6" t="s">
        <v>85</v>
      </c>
      <c r="BK250" s="203">
        <f>ROUND(I250*H250,2)</f>
        <v>0</v>
      </c>
      <c r="BL250" s="16" t="s">
        <v>126</v>
      </c>
      <c r="BM250" s="202" t="s">
        <v>318</v>
      </c>
    </row>
    <row r="251" spans="2:65" s="13" customFormat="1" ht="11.25">
      <c r="B251" s="215"/>
      <c r="C251" s="216"/>
      <c r="D251" s="206" t="s">
        <v>128</v>
      </c>
      <c r="E251" s="217" t="s">
        <v>1</v>
      </c>
      <c r="F251" s="218" t="s">
        <v>309</v>
      </c>
      <c r="G251" s="216"/>
      <c r="H251" s="219">
        <v>272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128</v>
      </c>
      <c r="AU251" s="225" t="s">
        <v>87</v>
      </c>
      <c r="AV251" s="13" t="s">
        <v>87</v>
      </c>
      <c r="AW251" s="13" t="s">
        <v>33</v>
      </c>
      <c r="AX251" s="13" t="s">
        <v>77</v>
      </c>
      <c r="AY251" s="225" t="s">
        <v>119</v>
      </c>
    </row>
    <row r="252" spans="2:65" s="14" customFormat="1" ht="11.25">
      <c r="B252" s="226"/>
      <c r="C252" s="227"/>
      <c r="D252" s="206" t="s">
        <v>128</v>
      </c>
      <c r="E252" s="228" t="s">
        <v>1</v>
      </c>
      <c r="F252" s="229" t="s">
        <v>131</v>
      </c>
      <c r="G252" s="227"/>
      <c r="H252" s="230">
        <v>272</v>
      </c>
      <c r="I252" s="231"/>
      <c r="J252" s="227"/>
      <c r="K252" s="227"/>
      <c r="L252" s="232"/>
      <c r="M252" s="233"/>
      <c r="N252" s="234"/>
      <c r="O252" s="234"/>
      <c r="P252" s="234"/>
      <c r="Q252" s="234"/>
      <c r="R252" s="234"/>
      <c r="S252" s="234"/>
      <c r="T252" s="235"/>
      <c r="AT252" s="236" t="s">
        <v>128</v>
      </c>
      <c r="AU252" s="236" t="s">
        <v>87</v>
      </c>
      <c r="AV252" s="14" t="s">
        <v>126</v>
      </c>
      <c r="AW252" s="14" t="s">
        <v>33</v>
      </c>
      <c r="AX252" s="14" t="s">
        <v>85</v>
      </c>
      <c r="AY252" s="236" t="s">
        <v>119</v>
      </c>
    </row>
    <row r="253" spans="2:65" s="11" customFormat="1" ht="22.9" customHeight="1">
      <c r="B253" s="175"/>
      <c r="C253" s="176"/>
      <c r="D253" s="177" t="s">
        <v>76</v>
      </c>
      <c r="E253" s="189" t="s">
        <v>319</v>
      </c>
      <c r="F253" s="189" t="s">
        <v>320</v>
      </c>
      <c r="G253" s="176"/>
      <c r="H253" s="176"/>
      <c r="I253" s="179"/>
      <c r="J253" s="190">
        <f>BK253</f>
        <v>0</v>
      </c>
      <c r="K253" s="176"/>
      <c r="L253" s="181"/>
      <c r="M253" s="182"/>
      <c r="N253" s="183"/>
      <c r="O253" s="183"/>
      <c r="P253" s="184">
        <f>P254</f>
        <v>0</v>
      </c>
      <c r="Q253" s="183"/>
      <c r="R253" s="184">
        <f>R254</f>
        <v>0</v>
      </c>
      <c r="S253" s="183"/>
      <c r="T253" s="185">
        <f>T254</f>
        <v>0</v>
      </c>
      <c r="AR253" s="186" t="s">
        <v>85</v>
      </c>
      <c r="AT253" s="187" t="s">
        <v>76</v>
      </c>
      <c r="AU253" s="187" t="s">
        <v>85</v>
      </c>
      <c r="AY253" s="186" t="s">
        <v>119</v>
      </c>
      <c r="BK253" s="188">
        <f>BK254</f>
        <v>0</v>
      </c>
    </row>
    <row r="254" spans="2:65" s="1" customFormat="1" ht="24" customHeight="1">
      <c r="B254" s="33"/>
      <c r="C254" s="191" t="s">
        <v>321</v>
      </c>
      <c r="D254" s="191" t="s">
        <v>121</v>
      </c>
      <c r="E254" s="192" t="s">
        <v>322</v>
      </c>
      <c r="F254" s="193" t="s">
        <v>323</v>
      </c>
      <c r="G254" s="194" t="s">
        <v>145</v>
      </c>
      <c r="H254" s="195">
        <v>6.3</v>
      </c>
      <c r="I254" s="196"/>
      <c r="J254" s="197">
        <f>ROUND(I254*H254,2)</f>
        <v>0</v>
      </c>
      <c r="K254" s="193" t="s">
        <v>125</v>
      </c>
      <c r="L254" s="37"/>
      <c r="M254" s="247" t="s">
        <v>1</v>
      </c>
      <c r="N254" s="248" t="s">
        <v>42</v>
      </c>
      <c r="O254" s="249"/>
      <c r="P254" s="250">
        <f>O254*H254</f>
        <v>0</v>
      </c>
      <c r="Q254" s="250">
        <v>0</v>
      </c>
      <c r="R254" s="250">
        <f>Q254*H254</f>
        <v>0</v>
      </c>
      <c r="S254" s="250">
        <v>0</v>
      </c>
      <c r="T254" s="251">
        <f>S254*H254</f>
        <v>0</v>
      </c>
      <c r="AR254" s="202" t="s">
        <v>126</v>
      </c>
      <c r="AT254" s="202" t="s">
        <v>121</v>
      </c>
      <c r="AU254" s="202" t="s">
        <v>87</v>
      </c>
      <c r="AY254" s="16" t="s">
        <v>119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6" t="s">
        <v>85</v>
      </c>
      <c r="BK254" s="203">
        <f>ROUND(I254*H254,2)</f>
        <v>0</v>
      </c>
      <c r="BL254" s="16" t="s">
        <v>126</v>
      </c>
      <c r="BM254" s="202" t="s">
        <v>324</v>
      </c>
    </row>
    <row r="255" spans="2:65" s="1" customFormat="1" ht="6.95" customHeight="1">
      <c r="B255" s="48"/>
      <c r="C255" s="49"/>
      <c r="D255" s="49"/>
      <c r="E255" s="49"/>
      <c r="F255" s="49"/>
      <c r="G255" s="49"/>
      <c r="H255" s="49"/>
      <c r="I255" s="141"/>
      <c r="J255" s="49"/>
      <c r="K255" s="49"/>
      <c r="L255" s="37"/>
    </row>
  </sheetData>
  <sheetProtection algorithmName="SHA-512" hashValue="0dWVEds8ccay+wy0t/I9EUytabmR3DmrWnHCNDatGIoYvVlhTnBWv0wZipsm5J7abJo5WDsVwglCkF/f6Be/dA==" saltValue="Op9KRCn6oTmk9MIOmUbV4GWERHFA/+vGQMineGybYUXOe3OqJoSwjl2IZLRKK+XcZF1LqFd83MLo43dw5C5AvA==" spinCount="100000" sheet="1" objects="1" scenarios="1" formatColumns="0" formatRows="0" autoFilter="0"/>
  <autoFilter ref="C120:K25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horizontalDpi="4294967293" verticalDpi="4294967293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7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2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6" t="s">
        <v>90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87</v>
      </c>
    </row>
    <row r="4" spans="2:46" ht="24.95" customHeight="1">
      <c r="B4" s="19"/>
      <c r="D4" s="106" t="s">
        <v>91</v>
      </c>
      <c r="L4" s="19"/>
      <c r="M4" s="10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8" t="s">
        <v>16</v>
      </c>
      <c r="L6" s="19"/>
    </row>
    <row r="7" spans="2:46" ht="16.5" customHeight="1">
      <c r="B7" s="19"/>
      <c r="E7" s="296" t="str">
        <f>'Rekapitulace stavby'!K6</f>
        <v>NÁVRH ZÁHONŮ NA UL.TĚŠÍNSKÁ III</v>
      </c>
      <c r="F7" s="297"/>
      <c r="G7" s="297"/>
      <c r="H7" s="297"/>
      <c r="L7" s="19"/>
    </row>
    <row r="8" spans="2:46" s="1" customFormat="1" ht="12" customHeight="1">
      <c r="B8" s="37"/>
      <c r="D8" s="108" t="s">
        <v>92</v>
      </c>
      <c r="I8" s="109"/>
      <c r="L8" s="37"/>
    </row>
    <row r="9" spans="2:46" s="1" customFormat="1" ht="36.950000000000003" customHeight="1">
      <c r="B9" s="37"/>
      <c r="E9" s="298" t="s">
        <v>325</v>
      </c>
      <c r="F9" s="299"/>
      <c r="G9" s="299"/>
      <c r="H9" s="299"/>
      <c r="I9" s="109"/>
      <c r="L9" s="37"/>
    </row>
    <row r="10" spans="2:46" s="1" customFormat="1" ht="11.25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46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16. 12. 2019</v>
      </c>
      <c r="L12" s="37"/>
    </row>
    <row r="13" spans="2:46" s="1" customFormat="1" ht="10.9" customHeight="1">
      <c r="B13" s="37"/>
      <c r="I13" s="109"/>
      <c r="L13" s="37"/>
    </row>
    <row r="14" spans="2:46" s="1" customFormat="1" ht="12" customHeight="1">
      <c r="B14" s="37"/>
      <c r="D14" s="108" t="s">
        <v>24</v>
      </c>
      <c r="I14" s="111" t="s">
        <v>25</v>
      </c>
      <c r="J14" s="110" t="s">
        <v>1</v>
      </c>
      <c r="L14" s="37"/>
    </row>
    <row r="15" spans="2:46" s="1" customFormat="1" ht="18" customHeight="1">
      <c r="B15" s="37"/>
      <c r="E15" s="110" t="s">
        <v>26</v>
      </c>
      <c r="I15" s="111" t="s">
        <v>27</v>
      </c>
      <c r="J15" s="110" t="s">
        <v>1</v>
      </c>
      <c r="L15" s="37"/>
    </row>
    <row r="16" spans="2:46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0" t="str">
        <f>'Rekapitulace stavby'!E14</f>
        <v>Vyplň údaj</v>
      </c>
      <c r="F18" s="301"/>
      <c r="G18" s="301"/>
      <c r="H18" s="301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31</v>
      </c>
      <c r="L20" s="37"/>
    </row>
    <row r="21" spans="2:12" s="1" customFormat="1" ht="18" customHeight="1">
      <c r="B21" s="37"/>
      <c r="E21" s="110" t="s">
        <v>32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34</v>
      </c>
      <c r="I23" s="111" t="s">
        <v>25</v>
      </c>
      <c r="J23" s="110" t="s">
        <v>31</v>
      </c>
      <c r="L23" s="37"/>
    </row>
    <row r="24" spans="2:12" s="1" customFormat="1" ht="18" customHeight="1">
      <c r="B24" s="37"/>
      <c r="E24" s="110" t="s">
        <v>35</v>
      </c>
      <c r="I24" s="111" t="s">
        <v>27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36</v>
      </c>
      <c r="I26" s="109"/>
      <c r="L26" s="37"/>
    </row>
    <row r="27" spans="2:12" s="7" customFormat="1" ht="16.5" customHeight="1">
      <c r="B27" s="113"/>
      <c r="E27" s="302" t="s">
        <v>1</v>
      </c>
      <c r="F27" s="302"/>
      <c r="G27" s="302"/>
      <c r="H27" s="302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37</v>
      </c>
      <c r="I30" s="109"/>
      <c r="J30" s="117">
        <f>ROUND(J120, 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39</v>
      </c>
      <c r="I32" s="119" t="s">
        <v>38</v>
      </c>
      <c r="J32" s="118" t="s">
        <v>40</v>
      </c>
      <c r="L32" s="37"/>
    </row>
    <row r="33" spans="2:12" s="1" customFormat="1" ht="14.45" customHeight="1">
      <c r="B33" s="37"/>
      <c r="D33" s="120" t="s">
        <v>41</v>
      </c>
      <c r="E33" s="108" t="s">
        <v>42</v>
      </c>
      <c r="F33" s="121">
        <f>ROUND((SUM(BE120:BE196)),  2)</f>
        <v>0</v>
      </c>
      <c r="I33" s="122">
        <v>0.21</v>
      </c>
      <c r="J33" s="121">
        <f>ROUND(((SUM(BE120:BE196))*I33),  2)</f>
        <v>0</v>
      </c>
      <c r="L33" s="37"/>
    </row>
    <row r="34" spans="2:12" s="1" customFormat="1" ht="14.45" customHeight="1">
      <c r="B34" s="37"/>
      <c r="E34" s="108" t="s">
        <v>43</v>
      </c>
      <c r="F34" s="121">
        <f>ROUND((SUM(BF120:BF196)),  2)</f>
        <v>0</v>
      </c>
      <c r="I34" s="122">
        <v>0.15</v>
      </c>
      <c r="J34" s="121">
        <f>ROUND(((SUM(BF120:BF196))*I34),  2)</f>
        <v>0</v>
      </c>
      <c r="L34" s="37"/>
    </row>
    <row r="35" spans="2:12" s="1" customFormat="1" ht="14.45" hidden="1" customHeight="1">
      <c r="B35" s="37"/>
      <c r="E35" s="108" t="s">
        <v>44</v>
      </c>
      <c r="F35" s="121">
        <f>ROUND((SUM(BG120:BG196)),  2)</f>
        <v>0</v>
      </c>
      <c r="I35" s="122">
        <v>0.21</v>
      </c>
      <c r="J35" s="121">
        <f>0</f>
        <v>0</v>
      </c>
      <c r="L35" s="37"/>
    </row>
    <row r="36" spans="2:12" s="1" customFormat="1" ht="14.45" hidden="1" customHeight="1">
      <c r="B36" s="37"/>
      <c r="E36" s="108" t="s">
        <v>45</v>
      </c>
      <c r="F36" s="121">
        <f>ROUND((SUM(BH120:BH196)),  2)</f>
        <v>0</v>
      </c>
      <c r="I36" s="122">
        <v>0.15</v>
      </c>
      <c r="J36" s="121">
        <f>0</f>
        <v>0</v>
      </c>
      <c r="L36" s="37"/>
    </row>
    <row r="37" spans="2:12" s="1" customFormat="1" ht="14.45" hidden="1" customHeight="1">
      <c r="B37" s="37"/>
      <c r="E37" s="108" t="s">
        <v>46</v>
      </c>
      <c r="F37" s="121">
        <f>ROUND((SUM(BI120:BI196)),  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47</v>
      </c>
      <c r="E39" s="125"/>
      <c r="F39" s="125"/>
      <c r="G39" s="126" t="s">
        <v>48</v>
      </c>
      <c r="H39" s="127" t="s">
        <v>49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50</v>
      </c>
      <c r="E50" s="132"/>
      <c r="F50" s="132"/>
      <c r="G50" s="131" t="s">
        <v>51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52</v>
      </c>
      <c r="E61" s="135"/>
      <c r="F61" s="136" t="s">
        <v>53</v>
      </c>
      <c r="G61" s="134" t="s">
        <v>52</v>
      </c>
      <c r="H61" s="135"/>
      <c r="I61" s="137"/>
      <c r="J61" s="138" t="s">
        <v>53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54</v>
      </c>
      <c r="E65" s="132"/>
      <c r="F65" s="132"/>
      <c r="G65" s="131" t="s">
        <v>55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52</v>
      </c>
      <c r="E76" s="135"/>
      <c r="F76" s="136" t="s">
        <v>53</v>
      </c>
      <c r="G76" s="134" t="s">
        <v>52</v>
      </c>
      <c r="H76" s="135"/>
      <c r="I76" s="137"/>
      <c r="J76" s="138" t="s">
        <v>53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5" customHeight="1">
      <c r="B82" s="33"/>
      <c r="C82" s="22" t="s">
        <v>94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16.5" customHeight="1">
      <c r="B85" s="33"/>
      <c r="C85" s="34"/>
      <c r="D85" s="34"/>
      <c r="E85" s="303" t="str">
        <f>E7</f>
        <v>NÁVRH ZÁHONŮ NA UL.TĚŠÍNSKÁ III</v>
      </c>
      <c r="F85" s="304"/>
      <c r="G85" s="304"/>
      <c r="H85" s="304"/>
      <c r="I85" s="109"/>
      <c r="J85" s="34"/>
      <c r="K85" s="34"/>
      <c r="L85" s="37"/>
    </row>
    <row r="86" spans="2:47" s="1" customFormat="1" ht="12" customHeight="1">
      <c r="B86" s="33"/>
      <c r="C86" s="28" t="s">
        <v>92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5" t="str">
        <f>E9</f>
        <v>02 - NÁSLEDNÁ 3 LETÁ PÉČE</v>
      </c>
      <c r="F87" s="305"/>
      <c r="G87" s="305"/>
      <c r="H87" s="305"/>
      <c r="I87" s="109"/>
      <c r="J87" s="34"/>
      <c r="K87" s="34"/>
      <c r="L87" s="37"/>
    </row>
    <row r="88" spans="2:47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20</v>
      </c>
      <c r="D89" s="34"/>
      <c r="E89" s="34"/>
      <c r="F89" s="26" t="str">
        <f>F12</f>
        <v>k.ú.Radvavine</v>
      </c>
      <c r="G89" s="34"/>
      <c r="H89" s="34"/>
      <c r="I89" s="111" t="s">
        <v>22</v>
      </c>
      <c r="J89" s="60" t="str">
        <f>IF(J12="","",J12)</f>
        <v>16. 12. 2019</v>
      </c>
      <c r="K89" s="34"/>
      <c r="L89" s="37"/>
    </row>
    <row r="90" spans="2:47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27.95" customHeight="1">
      <c r="B91" s="33"/>
      <c r="C91" s="28" t="s">
        <v>24</v>
      </c>
      <c r="D91" s="34"/>
      <c r="E91" s="34"/>
      <c r="F91" s="26" t="str">
        <f>E15</f>
        <v>SMO ÚMOb Radvanice a Bartovice</v>
      </c>
      <c r="G91" s="34"/>
      <c r="H91" s="34"/>
      <c r="I91" s="111" t="s">
        <v>30</v>
      </c>
      <c r="J91" s="31" t="str">
        <f>E21</f>
        <v>Ing.Magda Cigánková Fialová</v>
      </c>
      <c r="K91" s="34"/>
      <c r="L91" s="37"/>
    </row>
    <row r="92" spans="2:47" s="1" customFormat="1" ht="27.95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34</v>
      </c>
      <c r="J92" s="31" t="str">
        <f>E24</f>
        <v>Ing. Magda Cigánková Fialová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95</v>
      </c>
      <c r="D94" s="146"/>
      <c r="E94" s="146"/>
      <c r="F94" s="146"/>
      <c r="G94" s="146"/>
      <c r="H94" s="146"/>
      <c r="I94" s="147"/>
      <c r="J94" s="148" t="s">
        <v>96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97</v>
      </c>
      <c r="D96" s="34"/>
      <c r="E96" s="34"/>
      <c r="F96" s="34"/>
      <c r="G96" s="34"/>
      <c r="H96" s="34"/>
      <c r="I96" s="109"/>
      <c r="J96" s="78">
        <f>J120</f>
        <v>0</v>
      </c>
      <c r="K96" s="34"/>
      <c r="L96" s="37"/>
      <c r="AU96" s="16" t="s">
        <v>98</v>
      </c>
    </row>
    <row r="97" spans="2:12" s="8" customFormat="1" ht="24.95" customHeight="1">
      <c r="B97" s="150"/>
      <c r="C97" s="151"/>
      <c r="D97" s="152" t="s">
        <v>99</v>
      </c>
      <c r="E97" s="153"/>
      <c r="F97" s="153"/>
      <c r="G97" s="153"/>
      <c r="H97" s="153"/>
      <c r="I97" s="154"/>
      <c r="J97" s="155">
        <f>J121</f>
        <v>0</v>
      </c>
      <c r="K97" s="151"/>
      <c r="L97" s="156"/>
    </row>
    <row r="98" spans="2:12" s="9" customFormat="1" ht="19.899999999999999" customHeight="1">
      <c r="B98" s="157"/>
      <c r="C98" s="158"/>
      <c r="D98" s="159" t="s">
        <v>326</v>
      </c>
      <c r="E98" s="160"/>
      <c r="F98" s="160"/>
      <c r="G98" s="160"/>
      <c r="H98" s="160"/>
      <c r="I98" s="161"/>
      <c r="J98" s="162">
        <f>J122</f>
        <v>0</v>
      </c>
      <c r="K98" s="158"/>
      <c r="L98" s="163"/>
    </row>
    <row r="99" spans="2:12" s="9" customFormat="1" ht="19.899999999999999" customHeight="1">
      <c r="B99" s="157"/>
      <c r="C99" s="158"/>
      <c r="D99" s="159" t="s">
        <v>327</v>
      </c>
      <c r="E99" s="160"/>
      <c r="F99" s="160"/>
      <c r="G99" s="160"/>
      <c r="H99" s="160"/>
      <c r="I99" s="161"/>
      <c r="J99" s="162">
        <f>J147</f>
        <v>0</v>
      </c>
      <c r="K99" s="158"/>
      <c r="L99" s="163"/>
    </row>
    <row r="100" spans="2:12" s="9" customFormat="1" ht="19.899999999999999" customHeight="1">
      <c r="B100" s="157"/>
      <c r="C100" s="158"/>
      <c r="D100" s="159" t="s">
        <v>328</v>
      </c>
      <c r="E100" s="160"/>
      <c r="F100" s="160"/>
      <c r="G100" s="160"/>
      <c r="H100" s="160"/>
      <c r="I100" s="161"/>
      <c r="J100" s="162">
        <f>J172</f>
        <v>0</v>
      </c>
      <c r="K100" s="158"/>
      <c r="L100" s="163"/>
    </row>
    <row r="101" spans="2:12" s="1" customFormat="1" ht="21.75" customHeight="1">
      <c r="B101" s="33"/>
      <c r="C101" s="34"/>
      <c r="D101" s="34"/>
      <c r="E101" s="34"/>
      <c r="F101" s="34"/>
      <c r="G101" s="34"/>
      <c r="H101" s="34"/>
      <c r="I101" s="109"/>
      <c r="J101" s="34"/>
      <c r="K101" s="34"/>
      <c r="L101" s="37"/>
    </row>
    <row r="102" spans="2:12" s="1" customFormat="1" ht="6.95" customHeight="1">
      <c r="B102" s="48"/>
      <c r="C102" s="49"/>
      <c r="D102" s="49"/>
      <c r="E102" s="49"/>
      <c r="F102" s="49"/>
      <c r="G102" s="49"/>
      <c r="H102" s="49"/>
      <c r="I102" s="141"/>
      <c r="J102" s="49"/>
      <c r="K102" s="49"/>
      <c r="L102" s="37"/>
    </row>
    <row r="106" spans="2:12" s="1" customFormat="1" ht="6.95" customHeight="1">
      <c r="B106" s="50"/>
      <c r="C106" s="51"/>
      <c r="D106" s="51"/>
      <c r="E106" s="51"/>
      <c r="F106" s="51"/>
      <c r="G106" s="51"/>
      <c r="H106" s="51"/>
      <c r="I106" s="144"/>
      <c r="J106" s="51"/>
      <c r="K106" s="51"/>
      <c r="L106" s="37"/>
    </row>
    <row r="107" spans="2:12" s="1" customFormat="1" ht="24.95" customHeight="1">
      <c r="B107" s="33"/>
      <c r="C107" s="22" t="s">
        <v>104</v>
      </c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6.95" customHeight="1">
      <c r="B108" s="33"/>
      <c r="C108" s="34"/>
      <c r="D108" s="34"/>
      <c r="E108" s="34"/>
      <c r="F108" s="34"/>
      <c r="G108" s="34"/>
      <c r="H108" s="34"/>
      <c r="I108" s="109"/>
      <c r="J108" s="34"/>
      <c r="K108" s="34"/>
      <c r="L108" s="37"/>
    </row>
    <row r="109" spans="2:12" s="1" customFormat="1" ht="12" customHeight="1">
      <c r="B109" s="33"/>
      <c r="C109" s="28" t="s">
        <v>16</v>
      </c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16.5" customHeight="1">
      <c r="B110" s="33"/>
      <c r="C110" s="34"/>
      <c r="D110" s="34"/>
      <c r="E110" s="303" t="str">
        <f>E7</f>
        <v>NÁVRH ZÁHONŮ NA UL.TĚŠÍNSKÁ III</v>
      </c>
      <c r="F110" s="304"/>
      <c r="G110" s="304"/>
      <c r="H110" s="304"/>
      <c r="I110" s="109"/>
      <c r="J110" s="34"/>
      <c r="K110" s="34"/>
      <c r="L110" s="37"/>
    </row>
    <row r="111" spans="2:12" s="1" customFormat="1" ht="12" customHeight="1">
      <c r="B111" s="33"/>
      <c r="C111" s="28" t="s">
        <v>92</v>
      </c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6.5" customHeight="1">
      <c r="B112" s="33"/>
      <c r="C112" s="34"/>
      <c r="D112" s="34"/>
      <c r="E112" s="275" t="str">
        <f>E9</f>
        <v>02 - NÁSLEDNÁ 3 LETÁ PÉČE</v>
      </c>
      <c r="F112" s="305"/>
      <c r="G112" s="305"/>
      <c r="H112" s="305"/>
      <c r="I112" s="109"/>
      <c r="J112" s="34"/>
      <c r="K112" s="34"/>
      <c r="L112" s="37"/>
    </row>
    <row r="113" spans="2:65" s="1" customFormat="1" ht="6.9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65" s="1" customFormat="1" ht="12" customHeight="1">
      <c r="B114" s="33"/>
      <c r="C114" s="28" t="s">
        <v>20</v>
      </c>
      <c r="D114" s="34"/>
      <c r="E114" s="34"/>
      <c r="F114" s="26" t="str">
        <f>F12</f>
        <v>k.ú.Radvavine</v>
      </c>
      <c r="G114" s="34"/>
      <c r="H114" s="34"/>
      <c r="I114" s="111" t="s">
        <v>22</v>
      </c>
      <c r="J114" s="60" t="str">
        <f>IF(J12="","",J12)</f>
        <v>16. 12. 2019</v>
      </c>
      <c r="K114" s="34"/>
      <c r="L114" s="37"/>
    </row>
    <row r="115" spans="2:65" s="1" customFormat="1" ht="6.95" customHeight="1">
      <c r="B115" s="33"/>
      <c r="C115" s="34"/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65" s="1" customFormat="1" ht="27.95" customHeight="1">
      <c r="B116" s="33"/>
      <c r="C116" s="28" t="s">
        <v>24</v>
      </c>
      <c r="D116" s="34"/>
      <c r="E116" s="34"/>
      <c r="F116" s="26" t="str">
        <f>E15</f>
        <v>SMO ÚMOb Radvanice a Bartovice</v>
      </c>
      <c r="G116" s="34"/>
      <c r="H116" s="34"/>
      <c r="I116" s="111" t="s">
        <v>30</v>
      </c>
      <c r="J116" s="31" t="str">
        <f>E21</f>
        <v>Ing.Magda Cigánková Fialová</v>
      </c>
      <c r="K116" s="34"/>
      <c r="L116" s="37"/>
    </row>
    <row r="117" spans="2:65" s="1" customFormat="1" ht="27.95" customHeight="1">
      <c r="B117" s="33"/>
      <c r="C117" s="28" t="s">
        <v>28</v>
      </c>
      <c r="D117" s="34"/>
      <c r="E117" s="34"/>
      <c r="F117" s="26" t="str">
        <f>IF(E18="","",E18)</f>
        <v>Vyplň údaj</v>
      </c>
      <c r="G117" s="34"/>
      <c r="H117" s="34"/>
      <c r="I117" s="111" t="s">
        <v>34</v>
      </c>
      <c r="J117" s="31" t="str">
        <f>E24</f>
        <v>Ing. Magda Cigánková Fialová</v>
      </c>
      <c r="K117" s="34"/>
      <c r="L117" s="37"/>
    </row>
    <row r="118" spans="2:65" s="1" customFormat="1" ht="10.35" customHeight="1">
      <c r="B118" s="33"/>
      <c r="C118" s="34"/>
      <c r="D118" s="34"/>
      <c r="E118" s="34"/>
      <c r="F118" s="34"/>
      <c r="G118" s="34"/>
      <c r="H118" s="34"/>
      <c r="I118" s="109"/>
      <c r="J118" s="34"/>
      <c r="K118" s="34"/>
      <c r="L118" s="37"/>
    </row>
    <row r="119" spans="2:65" s="10" customFormat="1" ht="29.25" customHeight="1">
      <c r="B119" s="164"/>
      <c r="C119" s="165" t="s">
        <v>105</v>
      </c>
      <c r="D119" s="166" t="s">
        <v>62</v>
      </c>
      <c r="E119" s="166" t="s">
        <v>58</v>
      </c>
      <c r="F119" s="166" t="s">
        <v>59</v>
      </c>
      <c r="G119" s="166" t="s">
        <v>106</v>
      </c>
      <c r="H119" s="166" t="s">
        <v>107</v>
      </c>
      <c r="I119" s="167" t="s">
        <v>108</v>
      </c>
      <c r="J119" s="168" t="s">
        <v>96</v>
      </c>
      <c r="K119" s="169" t="s">
        <v>109</v>
      </c>
      <c r="L119" s="170"/>
      <c r="M119" s="69" t="s">
        <v>1</v>
      </c>
      <c r="N119" s="70" t="s">
        <v>41</v>
      </c>
      <c r="O119" s="70" t="s">
        <v>110</v>
      </c>
      <c r="P119" s="70" t="s">
        <v>111</v>
      </c>
      <c r="Q119" s="70" t="s">
        <v>112</v>
      </c>
      <c r="R119" s="70" t="s">
        <v>113</v>
      </c>
      <c r="S119" s="70" t="s">
        <v>114</v>
      </c>
      <c r="T119" s="71" t="s">
        <v>115</v>
      </c>
    </row>
    <row r="120" spans="2:65" s="1" customFormat="1" ht="22.9" customHeight="1">
      <c r="B120" s="33"/>
      <c r="C120" s="76" t="s">
        <v>116</v>
      </c>
      <c r="D120" s="34"/>
      <c r="E120" s="34"/>
      <c r="F120" s="34"/>
      <c r="G120" s="34"/>
      <c r="H120" s="34"/>
      <c r="I120" s="109"/>
      <c r="J120" s="171">
        <f>BK120</f>
        <v>0</v>
      </c>
      <c r="K120" s="34"/>
      <c r="L120" s="37"/>
      <c r="M120" s="72"/>
      <c r="N120" s="73"/>
      <c r="O120" s="73"/>
      <c r="P120" s="172">
        <f>P121</f>
        <v>0</v>
      </c>
      <c r="Q120" s="73"/>
      <c r="R120" s="172">
        <f>R121</f>
        <v>0</v>
      </c>
      <c r="S120" s="73"/>
      <c r="T120" s="173">
        <f>T121</f>
        <v>0</v>
      </c>
      <c r="AT120" s="16" t="s">
        <v>76</v>
      </c>
      <c r="AU120" s="16" t="s">
        <v>98</v>
      </c>
      <c r="BK120" s="174">
        <f>BK121</f>
        <v>0</v>
      </c>
    </row>
    <row r="121" spans="2:65" s="11" customFormat="1" ht="25.9" customHeight="1">
      <c r="B121" s="175"/>
      <c r="C121" s="176"/>
      <c r="D121" s="177" t="s">
        <v>76</v>
      </c>
      <c r="E121" s="178" t="s">
        <v>117</v>
      </c>
      <c r="F121" s="178" t="s">
        <v>118</v>
      </c>
      <c r="G121" s="176"/>
      <c r="H121" s="176"/>
      <c r="I121" s="179"/>
      <c r="J121" s="180">
        <f>BK121</f>
        <v>0</v>
      </c>
      <c r="K121" s="176"/>
      <c r="L121" s="181"/>
      <c r="M121" s="182"/>
      <c r="N121" s="183"/>
      <c r="O121" s="183"/>
      <c r="P121" s="184">
        <f>P122+P147+P172</f>
        <v>0</v>
      </c>
      <c r="Q121" s="183"/>
      <c r="R121" s="184">
        <f>R122+R147+R172</f>
        <v>0</v>
      </c>
      <c r="S121" s="183"/>
      <c r="T121" s="185">
        <f>T122+T147+T172</f>
        <v>0</v>
      </c>
      <c r="AR121" s="186" t="s">
        <v>85</v>
      </c>
      <c r="AT121" s="187" t="s">
        <v>76</v>
      </c>
      <c r="AU121" s="187" t="s">
        <v>77</v>
      </c>
      <c r="AY121" s="186" t="s">
        <v>119</v>
      </c>
      <c r="BK121" s="188">
        <f>BK122+BK147+BK172</f>
        <v>0</v>
      </c>
    </row>
    <row r="122" spans="2:65" s="11" customFormat="1" ht="22.9" customHeight="1">
      <c r="B122" s="175"/>
      <c r="C122" s="176"/>
      <c r="D122" s="177" t="s">
        <v>76</v>
      </c>
      <c r="E122" s="189" t="s">
        <v>85</v>
      </c>
      <c r="F122" s="189" t="s">
        <v>329</v>
      </c>
      <c r="G122" s="176"/>
      <c r="H122" s="176"/>
      <c r="I122" s="179"/>
      <c r="J122" s="190">
        <f>BK122</f>
        <v>0</v>
      </c>
      <c r="K122" s="176"/>
      <c r="L122" s="181"/>
      <c r="M122" s="182"/>
      <c r="N122" s="183"/>
      <c r="O122" s="183"/>
      <c r="P122" s="184">
        <f>SUM(P123:P146)</f>
        <v>0</v>
      </c>
      <c r="Q122" s="183"/>
      <c r="R122" s="184">
        <f>SUM(R123:R146)</f>
        <v>0</v>
      </c>
      <c r="S122" s="183"/>
      <c r="T122" s="185">
        <f>SUM(T123:T146)</f>
        <v>0</v>
      </c>
      <c r="AR122" s="186" t="s">
        <v>85</v>
      </c>
      <c r="AT122" s="187" t="s">
        <v>76</v>
      </c>
      <c r="AU122" s="187" t="s">
        <v>85</v>
      </c>
      <c r="AY122" s="186" t="s">
        <v>119</v>
      </c>
      <c r="BK122" s="188">
        <f>SUM(BK123:BK146)</f>
        <v>0</v>
      </c>
    </row>
    <row r="123" spans="2:65" s="1" customFormat="1" ht="24" customHeight="1">
      <c r="B123" s="33"/>
      <c r="C123" s="191" t="s">
        <v>85</v>
      </c>
      <c r="D123" s="191" t="s">
        <v>121</v>
      </c>
      <c r="E123" s="192" t="s">
        <v>330</v>
      </c>
      <c r="F123" s="193" t="s">
        <v>331</v>
      </c>
      <c r="G123" s="194" t="s">
        <v>124</v>
      </c>
      <c r="H123" s="195">
        <v>163.5</v>
      </c>
      <c r="I123" s="196"/>
      <c r="J123" s="197">
        <f>ROUND(I123*H123,2)</f>
        <v>0</v>
      </c>
      <c r="K123" s="193" t="s">
        <v>125</v>
      </c>
      <c r="L123" s="37"/>
      <c r="M123" s="198" t="s">
        <v>1</v>
      </c>
      <c r="N123" s="199" t="s">
        <v>42</v>
      </c>
      <c r="O123" s="65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02" t="s">
        <v>126</v>
      </c>
      <c r="AT123" s="202" t="s">
        <v>121</v>
      </c>
      <c r="AU123" s="202" t="s">
        <v>87</v>
      </c>
      <c r="AY123" s="16" t="s">
        <v>119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6" t="s">
        <v>85</v>
      </c>
      <c r="BK123" s="203">
        <f>ROUND(I123*H123,2)</f>
        <v>0</v>
      </c>
      <c r="BL123" s="16" t="s">
        <v>126</v>
      </c>
      <c r="BM123" s="202" t="s">
        <v>332</v>
      </c>
    </row>
    <row r="124" spans="2:65" s="13" customFormat="1" ht="11.25">
      <c r="B124" s="215"/>
      <c r="C124" s="216"/>
      <c r="D124" s="206" t="s">
        <v>128</v>
      </c>
      <c r="E124" s="217" t="s">
        <v>1</v>
      </c>
      <c r="F124" s="218" t="s">
        <v>333</v>
      </c>
      <c r="G124" s="216"/>
      <c r="H124" s="219">
        <v>163.5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128</v>
      </c>
      <c r="AU124" s="225" t="s">
        <v>87</v>
      </c>
      <c r="AV124" s="13" t="s">
        <v>87</v>
      </c>
      <c r="AW124" s="13" t="s">
        <v>33</v>
      </c>
      <c r="AX124" s="13" t="s">
        <v>77</v>
      </c>
      <c r="AY124" s="225" t="s">
        <v>119</v>
      </c>
    </row>
    <row r="125" spans="2:65" s="14" customFormat="1" ht="11.25">
      <c r="B125" s="226"/>
      <c r="C125" s="227"/>
      <c r="D125" s="206" t="s">
        <v>128</v>
      </c>
      <c r="E125" s="228" t="s">
        <v>1</v>
      </c>
      <c r="F125" s="229" t="s">
        <v>131</v>
      </c>
      <c r="G125" s="227"/>
      <c r="H125" s="230">
        <v>163.5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128</v>
      </c>
      <c r="AU125" s="236" t="s">
        <v>87</v>
      </c>
      <c r="AV125" s="14" t="s">
        <v>126</v>
      </c>
      <c r="AW125" s="14" t="s">
        <v>33</v>
      </c>
      <c r="AX125" s="14" t="s">
        <v>85</v>
      </c>
      <c r="AY125" s="236" t="s">
        <v>119</v>
      </c>
    </row>
    <row r="126" spans="2:65" s="1" customFormat="1" ht="24" customHeight="1">
      <c r="B126" s="33"/>
      <c r="C126" s="191" t="s">
        <v>87</v>
      </c>
      <c r="D126" s="191" t="s">
        <v>121</v>
      </c>
      <c r="E126" s="192" t="s">
        <v>334</v>
      </c>
      <c r="F126" s="193" t="s">
        <v>335</v>
      </c>
      <c r="G126" s="194" t="s">
        <v>124</v>
      </c>
      <c r="H126" s="195">
        <v>163.5</v>
      </c>
      <c r="I126" s="196"/>
      <c r="J126" s="197">
        <f>ROUND(I126*H126,2)</f>
        <v>0</v>
      </c>
      <c r="K126" s="193" t="s">
        <v>125</v>
      </c>
      <c r="L126" s="37"/>
      <c r="M126" s="198" t="s">
        <v>1</v>
      </c>
      <c r="N126" s="199" t="s">
        <v>42</v>
      </c>
      <c r="O126" s="65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02" t="s">
        <v>126</v>
      </c>
      <c r="AT126" s="202" t="s">
        <v>121</v>
      </c>
      <c r="AU126" s="202" t="s">
        <v>87</v>
      </c>
      <c r="AY126" s="16" t="s">
        <v>119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6" t="s">
        <v>85</v>
      </c>
      <c r="BK126" s="203">
        <f>ROUND(I126*H126,2)</f>
        <v>0</v>
      </c>
      <c r="BL126" s="16" t="s">
        <v>126</v>
      </c>
      <c r="BM126" s="202" t="s">
        <v>336</v>
      </c>
    </row>
    <row r="127" spans="2:65" s="12" customFormat="1" ht="22.5">
      <c r="B127" s="204"/>
      <c r="C127" s="205"/>
      <c r="D127" s="206" t="s">
        <v>128</v>
      </c>
      <c r="E127" s="207" t="s">
        <v>1</v>
      </c>
      <c r="F127" s="208" t="s">
        <v>337</v>
      </c>
      <c r="G127" s="205"/>
      <c r="H127" s="207" t="s">
        <v>1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128</v>
      </c>
      <c r="AU127" s="214" t="s">
        <v>87</v>
      </c>
      <c r="AV127" s="12" t="s">
        <v>85</v>
      </c>
      <c r="AW127" s="12" t="s">
        <v>33</v>
      </c>
      <c r="AX127" s="12" t="s">
        <v>77</v>
      </c>
      <c r="AY127" s="214" t="s">
        <v>119</v>
      </c>
    </row>
    <row r="128" spans="2:65" s="13" customFormat="1" ht="11.25">
      <c r="B128" s="215"/>
      <c r="C128" s="216"/>
      <c r="D128" s="206" t="s">
        <v>128</v>
      </c>
      <c r="E128" s="217" t="s">
        <v>1</v>
      </c>
      <c r="F128" s="218" t="s">
        <v>338</v>
      </c>
      <c r="G128" s="216"/>
      <c r="H128" s="219">
        <v>163.5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128</v>
      </c>
      <c r="AU128" s="225" t="s">
        <v>87</v>
      </c>
      <c r="AV128" s="13" t="s">
        <v>87</v>
      </c>
      <c r="AW128" s="13" t="s">
        <v>33</v>
      </c>
      <c r="AX128" s="13" t="s">
        <v>77</v>
      </c>
      <c r="AY128" s="225" t="s">
        <v>119</v>
      </c>
    </row>
    <row r="129" spans="2:65" s="14" customFormat="1" ht="11.25">
      <c r="B129" s="226"/>
      <c r="C129" s="227"/>
      <c r="D129" s="206" t="s">
        <v>128</v>
      </c>
      <c r="E129" s="228" t="s">
        <v>1</v>
      </c>
      <c r="F129" s="229" t="s">
        <v>131</v>
      </c>
      <c r="G129" s="227"/>
      <c r="H129" s="230">
        <v>163.5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128</v>
      </c>
      <c r="AU129" s="236" t="s">
        <v>87</v>
      </c>
      <c r="AV129" s="14" t="s">
        <v>126</v>
      </c>
      <c r="AW129" s="14" t="s">
        <v>33</v>
      </c>
      <c r="AX129" s="14" t="s">
        <v>85</v>
      </c>
      <c r="AY129" s="236" t="s">
        <v>119</v>
      </c>
    </row>
    <row r="130" spans="2:65" s="1" customFormat="1" ht="16.5" customHeight="1">
      <c r="B130" s="33"/>
      <c r="C130" s="191" t="s">
        <v>137</v>
      </c>
      <c r="D130" s="191" t="s">
        <v>121</v>
      </c>
      <c r="E130" s="192" t="s">
        <v>202</v>
      </c>
      <c r="F130" s="193" t="s">
        <v>339</v>
      </c>
      <c r="G130" s="194" t="s">
        <v>134</v>
      </c>
      <c r="H130" s="195">
        <v>32.700000000000003</v>
      </c>
      <c r="I130" s="196"/>
      <c r="J130" s="197">
        <f>ROUND(I130*H130,2)</f>
        <v>0</v>
      </c>
      <c r="K130" s="193" t="s">
        <v>125</v>
      </c>
      <c r="L130" s="37"/>
      <c r="M130" s="198" t="s">
        <v>1</v>
      </c>
      <c r="N130" s="199" t="s">
        <v>42</v>
      </c>
      <c r="O130" s="65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02" t="s">
        <v>126</v>
      </c>
      <c r="AT130" s="202" t="s">
        <v>121</v>
      </c>
      <c r="AU130" s="202" t="s">
        <v>87</v>
      </c>
      <c r="AY130" s="16" t="s">
        <v>119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85</v>
      </c>
      <c r="BK130" s="203">
        <f>ROUND(I130*H130,2)</f>
        <v>0</v>
      </c>
      <c r="BL130" s="16" t="s">
        <v>126</v>
      </c>
      <c r="BM130" s="202" t="s">
        <v>340</v>
      </c>
    </row>
    <row r="131" spans="2:65" s="13" customFormat="1" ht="11.25">
      <c r="B131" s="215"/>
      <c r="C131" s="216"/>
      <c r="D131" s="206" t="s">
        <v>128</v>
      </c>
      <c r="E131" s="217" t="s">
        <v>1</v>
      </c>
      <c r="F131" s="218" t="s">
        <v>341</v>
      </c>
      <c r="G131" s="216"/>
      <c r="H131" s="219">
        <v>32.700000000000003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128</v>
      </c>
      <c r="AU131" s="225" t="s">
        <v>87</v>
      </c>
      <c r="AV131" s="13" t="s">
        <v>87</v>
      </c>
      <c r="AW131" s="13" t="s">
        <v>33</v>
      </c>
      <c r="AX131" s="13" t="s">
        <v>77</v>
      </c>
      <c r="AY131" s="225" t="s">
        <v>119</v>
      </c>
    </row>
    <row r="132" spans="2:65" s="14" customFormat="1" ht="11.25">
      <c r="B132" s="226"/>
      <c r="C132" s="227"/>
      <c r="D132" s="206" t="s">
        <v>128</v>
      </c>
      <c r="E132" s="228" t="s">
        <v>1</v>
      </c>
      <c r="F132" s="229" t="s">
        <v>131</v>
      </c>
      <c r="G132" s="227"/>
      <c r="H132" s="230">
        <v>32.700000000000003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AT132" s="236" t="s">
        <v>128</v>
      </c>
      <c r="AU132" s="236" t="s">
        <v>87</v>
      </c>
      <c r="AV132" s="14" t="s">
        <v>126</v>
      </c>
      <c r="AW132" s="14" t="s">
        <v>33</v>
      </c>
      <c r="AX132" s="14" t="s">
        <v>85</v>
      </c>
      <c r="AY132" s="236" t="s">
        <v>119</v>
      </c>
    </row>
    <row r="133" spans="2:65" s="1" customFormat="1" ht="16.5" customHeight="1">
      <c r="B133" s="33"/>
      <c r="C133" s="191" t="s">
        <v>126</v>
      </c>
      <c r="D133" s="191" t="s">
        <v>121</v>
      </c>
      <c r="E133" s="192" t="s">
        <v>342</v>
      </c>
      <c r="F133" s="193" t="s">
        <v>343</v>
      </c>
      <c r="G133" s="194" t="s">
        <v>124</v>
      </c>
      <c r="H133" s="195">
        <v>163.5</v>
      </c>
      <c r="I133" s="196"/>
      <c r="J133" s="197">
        <f>ROUND(I133*H133,2)</f>
        <v>0</v>
      </c>
      <c r="K133" s="193" t="s">
        <v>125</v>
      </c>
      <c r="L133" s="37"/>
      <c r="M133" s="198" t="s">
        <v>1</v>
      </c>
      <c r="N133" s="199" t="s">
        <v>42</v>
      </c>
      <c r="O133" s="65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02" t="s">
        <v>126</v>
      </c>
      <c r="AT133" s="202" t="s">
        <v>121</v>
      </c>
      <c r="AU133" s="202" t="s">
        <v>87</v>
      </c>
      <c r="AY133" s="16" t="s">
        <v>119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6" t="s">
        <v>85</v>
      </c>
      <c r="BK133" s="203">
        <f>ROUND(I133*H133,2)</f>
        <v>0</v>
      </c>
      <c r="BL133" s="16" t="s">
        <v>126</v>
      </c>
      <c r="BM133" s="202" t="s">
        <v>344</v>
      </c>
    </row>
    <row r="134" spans="2:65" s="12" customFormat="1" ht="11.25">
      <c r="B134" s="204"/>
      <c r="C134" s="205"/>
      <c r="D134" s="206" t="s">
        <v>128</v>
      </c>
      <c r="E134" s="207" t="s">
        <v>1</v>
      </c>
      <c r="F134" s="208" t="s">
        <v>345</v>
      </c>
      <c r="G134" s="205"/>
      <c r="H134" s="207" t="s">
        <v>1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128</v>
      </c>
      <c r="AU134" s="214" t="s">
        <v>87</v>
      </c>
      <c r="AV134" s="12" t="s">
        <v>85</v>
      </c>
      <c r="AW134" s="12" t="s">
        <v>33</v>
      </c>
      <c r="AX134" s="12" t="s">
        <v>77</v>
      </c>
      <c r="AY134" s="214" t="s">
        <v>119</v>
      </c>
    </row>
    <row r="135" spans="2:65" s="13" customFormat="1" ht="11.25">
      <c r="B135" s="215"/>
      <c r="C135" s="216"/>
      <c r="D135" s="206" t="s">
        <v>128</v>
      </c>
      <c r="E135" s="217" t="s">
        <v>1</v>
      </c>
      <c r="F135" s="218" t="s">
        <v>346</v>
      </c>
      <c r="G135" s="216"/>
      <c r="H135" s="219">
        <v>163.5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128</v>
      </c>
      <c r="AU135" s="225" t="s">
        <v>87</v>
      </c>
      <c r="AV135" s="13" t="s">
        <v>87</v>
      </c>
      <c r="AW135" s="13" t="s">
        <v>33</v>
      </c>
      <c r="AX135" s="13" t="s">
        <v>77</v>
      </c>
      <c r="AY135" s="225" t="s">
        <v>119</v>
      </c>
    </row>
    <row r="136" spans="2:65" s="14" customFormat="1" ht="11.25">
      <c r="B136" s="226"/>
      <c r="C136" s="227"/>
      <c r="D136" s="206" t="s">
        <v>128</v>
      </c>
      <c r="E136" s="228" t="s">
        <v>1</v>
      </c>
      <c r="F136" s="229" t="s">
        <v>131</v>
      </c>
      <c r="G136" s="227"/>
      <c r="H136" s="230">
        <v>163.5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128</v>
      </c>
      <c r="AU136" s="236" t="s">
        <v>87</v>
      </c>
      <c r="AV136" s="14" t="s">
        <v>126</v>
      </c>
      <c r="AW136" s="14" t="s">
        <v>33</v>
      </c>
      <c r="AX136" s="14" t="s">
        <v>85</v>
      </c>
      <c r="AY136" s="236" t="s">
        <v>119</v>
      </c>
    </row>
    <row r="137" spans="2:65" s="1" customFormat="1" ht="16.5" customHeight="1">
      <c r="B137" s="33"/>
      <c r="C137" s="191" t="s">
        <v>149</v>
      </c>
      <c r="D137" s="191" t="s">
        <v>121</v>
      </c>
      <c r="E137" s="192" t="s">
        <v>207</v>
      </c>
      <c r="F137" s="193" t="s">
        <v>208</v>
      </c>
      <c r="G137" s="194" t="s">
        <v>134</v>
      </c>
      <c r="H137" s="195">
        <v>32.700000000000003</v>
      </c>
      <c r="I137" s="196"/>
      <c r="J137" s="197">
        <f>ROUND(I137*H137,2)</f>
        <v>0</v>
      </c>
      <c r="K137" s="193" t="s">
        <v>125</v>
      </c>
      <c r="L137" s="37"/>
      <c r="M137" s="198" t="s">
        <v>1</v>
      </c>
      <c r="N137" s="199" t="s">
        <v>42</v>
      </c>
      <c r="O137" s="65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02" t="s">
        <v>126</v>
      </c>
      <c r="AT137" s="202" t="s">
        <v>121</v>
      </c>
      <c r="AU137" s="202" t="s">
        <v>87</v>
      </c>
      <c r="AY137" s="16" t="s">
        <v>119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85</v>
      </c>
      <c r="BK137" s="203">
        <f>ROUND(I137*H137,2)</f>
        <v>0</v>
      </c>
      <c r="BL137" s="16" t="s">
        <v>126</v>
      </c>
      <c r="BM137" s="202" t="s">
        <v>347</v>
      </c>
    </row>
    <row r="138" spans="2:65" s="13" customFormat="1" ht="11.25">
      <c r="B138" s="215"/>
      <c r="C138" s="216"/>
      <c r="D138" s="206" t="s">
        <v>128</v>
      </c>
      <c r="E138" s="217" t="s">
        <v>1</v>
      </c>
      <c r="F138" s="218" t="s">
        <v>341</v>
      </c>
      <c r="G138" s="216"/>
      <c r="H138" s="219">
        <v>32.700000000000003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128</v>
      </c>
      <c r="AU138" s="225" t="s">
        <v>87</v>
      </c>
      <c r="AV138" s="13" t="s">
        <v>87</v>
      </c>
      <c r="AW138" s="13" t="s">
        <v>33</v>
      </c>
      <c r="AX138" s="13" t="s">
        <v>77</v>
      </c>
      <c r="AY138" s="225" t="s">
        <v>119</v>
      </c>
    </row>
    <row r="139" spans="2:65" s="14" customFormat="1" ht="11.25">
      <c r="B139" s="226"/>
      <c r="C139" s="227"/>
      <c r="D139" s="206" t="s">
        <v>128</v>
      </c>
      <c r="E139" s="228" t="s">
        <v>1</v>
      </c>
      <c r="F139" s="229" t="s">
        <v>131</v>
      </c>
      <c r="G139" s="227"/>
      <c r="H139" s="230">
        <v>32.700000000000003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AT139" s="236" t="s">
        <v>128</v>
      </c>
      <c r="AU139" s="236" t="s">
        <v>87</v>
      </c>
      <c r="AV139" s="14" t="s">
        <v>126</v>
      </c>
      <c r="AW139" s="14" t="s">
        <v>33</v>
      </c>
      <c r="AX139" s="14" t="s">
        <v>85</v>
      </c>
      <c r="AY139" s="236" t="s">
        <v>119</v>
      </c>
    </row>
    <row r="140" spans="2:65" s="1" customFormat="1" ht="16.5" customHeight="1">
      <c r="B140" s="33"/>
      <c r="C140" s="237" t="s">
        <v>155</v>
      </c>
      <c r="D140" s="237" t="s">
        <v>213</v>
      </c>
      <c r="E140" s="238" t="s">
        <v>237</v>
      </c>
      <c r="F140" s="239" t="s">
        <v>238</v>
      </c>
      <c r="G140" s="240" t="s">
        <v>134</v>
      </c>
      <c r="H140" s="241">
        <v>32.700000000000003</v>
      </c>
      <c r="I140" s="242"/>
      <c r="J140" s="243">
        <f>ROUND(I140*H140,2)</f>
        <v>0</v>
      </c>
      <c r="K140" s="239" t="s">
        <v>1</v>
      </c>
      <c r="L140" s="244"/>
      <c r="M140" s="245" t="s">
        <v>1</v>
      </c>
      <c r="N140" s="246" t="s">
        <v>42</v>
      </c>
      <c r="O140" s="65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02" t="s">
        <v>166</v>
      </c>
      <c r="AT140" s="202" t="s">
        <v>213</v>
      </c>
      <c r="AU140" s="202" t="s">
        <v>87</v>
      </c>
      <c r="AY140" s="16" t="s">
        <v>119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6" t="s">
        <v>85</v>
      </c>
      <c r="BK140" s="203">
        <f>ROUND(I140*H140,2)</f>
        <v>0</v>
      </c>
      <c r="BL140" s="16" t="s">
        <v>126</v>
      </c>
      <c r="BM140" s="202" t="s">
        <v>348</v>
      </c>
    </row>
    <row r="141" spans="2:65" s="13" customFormat="1" ht="11.25">
      <c r="B141" s="215"/>
      <c r="C141" s="216"/>
      <c r="D141" s="206" t="s">
        <v>128</v>
      </c>
      <c r="E141" s="217" t="s">
        <v>1</v>
      </c>
      <c r="F141" s="218" t="s">
        <v>341</v>
      </c>
      <c r="G141" s="216"/>
      <c r="H141" s="219">
        <v>32.700000000000003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128</v>
      </c>
      <c r="AU141" s="225" t="s">
        <v>87</v>
      </c>
      <c r="AV141" s="13" t="s">
        <v>87</v>
      </c>
      <c r="AW141" s="13" t="s">
        <v>33</v>
      </c>
      <c r="AX141" s="13" t="s">
        <v>77</v>
      </c>
      <c r="AY141" s="225" t="s">
        <v>119</v>
      </c>
    </row>
    <row r="142" spans="2:65" s="14" customFormat="1" ht="11.25">
      <c r="B142" s="226"/>
      <c r="C142" s="227"/>
      <c r="D142" s="206" t="s">
        <v>128</v>
      </c>
      <c r="E142" s="228" t="s">
        <v>1</v>
      </c>
      <c r="F142" s="229" t="s">
        <v>131</v>
      </c>
      <c r="G142" s="227"/>
      <c r="H142" s="230">
        <v>32.700000000000003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128</v>
      </c>
      <c r="AU142" s="236" t="s">
        <v>87</v>
      </c>
      <c r="AV142" s="14" t="s">
        <v>126</v>
      </c>
      <c r="AW142" s="14" t="s">
        <v>33</v>
      </c>
      <c r="AX142" s="14" t="s">
        <v>85</v>
      </c>
      <c r="AY142" s="236" t="s">
        <v>119</v>
      </c>
    </row>
    <row r="143" spans="2:65" s="1" customFormat="1" ht="16.5" customHeight="1">
      <c r="B143" s="33"/>
      <c r="C143" s="191" t="s">
        <v>160</v>
      </c>
      <c r="D143" s="191" t="s">
        <v>121</v>
      </c>
      <c r="E143" s="192" t="s">
        <v>349</v>
      </c>
      <c r="F143" s="193" t="s">
        <v>350</v>
      </c>
      <c r="G143" s="194" t="s">
        <v>124</v>
      </c>
      <c r="H143" s="195">
        <v>163.5</v>
      </c>
      <c r="I143" s="196"/>
      <c r="J143" s="197">
        <f>ROUND(I143*H143,2)</f>
        <v>0</v>
      </c>
      <c r="K143" s="193" t="s">
        <v>1</v>
      </c>
      <c r="L143" s="37"/>
      <c r="M143" s="198" t="s">
        <v>1</v>
      </c>
      <c r="N143" s="199" t="s">
        <v>42</v>
      </c>
      <c r="O143" s="65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02" t="s">
        <v>126</v>
      </c>
      <c r="AT143" s="202" t="s">
        <v>121</v>
      </c>
      <c r="AU143" s="202" t="s">
        <v>87</v>
      </c>
      <c r="AY143" s="16" t="s">
        <v>119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85</v>
      </c>
      <c r="BK143" s="203">
        <f>ROUND(I143*H143,2)</f>
        <v>0</v>
      </c>
      <c r="BL143" s="16" t="s">
        <v>126</v>
      </c>
      <c r="BM143" s="202" t="s">
        <v>351</v>
      </c>
    </row>
    <row r="144" spans="2:65" s="12" customFormat="1" ht="22.5">
      <c r="B144" s="204"/>
      <c r="C144" s="205"/>
      <c r="D144" s="206" t="s">
        <v>128</v>
      </c>
      <c r="E144" s="207" t="s">
        <v>1</v>
      </c>
      <c r="F144" s="208" t="s">
        <v>352</v>
      </c>
      <c r="G144" s="205"/>
      <c r="H144" s="207" t="s">
        <v>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128</v>
      </c>
      <c r="AU144" s="214" t="s">
        <v>87</v>
      </c>
      <c r="AV144" s="12" t="s">
        <v>85</v>
      </c>
      <c r="AW144" s="12" t="s">
        <v>33</v>
      </c>
      <c r="AX144" s="12" t="s">
        <v>77</v>
      </c>
      <c r="AY144" s="214" t="s">
        <v>119</v>
      </c>
    </row>
    <row r="145" spans="2:65" s="13" customFormat="1" ht="11.25">
      <c r="B145" s="215"/>
      <c r="C145" s="216"/>
      <c r="D145" s="206" t="s">
        <v>128</v>
      </c>
      <c r="E145" s="217" t="s">
        <v>1</v>
      </c>
      <c r="F145" s="218" t="s">
        <v>346</v>
      </c>
      <c r="G145" s="216"/>
      <c r="H145" s="219">
        <v>163.5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128</v>
      </c>
      <c r="AU145" s="225" t="s">
        <v>87</v>
      </c>
      <c r="AV145" s="13" t="s">
        <v>87</v>
      </c>
      <c r="AW145" s="13" t="s">
        <v>33</v>
      </c>
      <c r="AX145" s="13" t="s">
        <v>77</v>
      </c>
      <c r="AY145" s="225" t="s">
        <v>119</v>
      </c>
    </row>
    <row r="146" spans="2:65" s="14" customFormat="1" ht="11.25">
      <c r="B146" s="226"/>
      <c r="C146" s="227"/>
      <c r="D146" s="206" t="s">
        <v>128</v>
      </c>
      <c r="E146" s="228" t="s">
        <v>1</v>
      </c>
      <c r="F146" s="229" t="s">
        <v>131</v>
      </c>
      <c r="G146" s="227"/>
      <c r="H146" s="230">
        <v>163.5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128</v>
      </c>
      <c r="AU146" s="236" t="s">
        <v>87</v>
      </c>
      <c r="AV146" s="14" t="s">
        <v>126</v>
      </c>
      <c r="AW146" s="14" t="s">
        <v>33</v>
      </c>
      <c r="AX146" s="14" t="s">
        <v>85</v>
      </c>
      <c r="AY146" s="236" t="s">
        <v>119</v>
      </c>
    </row>
    <row r="147" spans="2:65" s="11" customFormat="1" ht="22.9" customHeight="1">
      <c r="B147" s="175"/>
      <c r="C147" s="176"/>
      <c r="D147" s="177" t="s">
        <v>76</v>
      </c>
      <c r="E147" s="189" t="s">
        <v>353</v>
      </c>
      <c r="F147" s="189" t="s">
        <v>354</v>
      </c>
      <c r="G147" s="176"/>
      <c r="H147" s="176"/>
      <c r="I147" s="179"/>
      <c r="J147" s="190">
        <f>BK147</f>
        <v>0</v>
      </c>
      <c r="K147" s="176"/>
      <c r="L147" s="181"/>
      <c r="M147" s="182"/>
      <c r="N147" s="183"/>
      <c r="O147" s="183"/>
      <c r="P147" s="184">
        <f>SUM(P148:P171)</f>
        <v>0</v>
      </c>
      <c r="Q147" s="183"/>
      <c r="R147" s="184">
        <f>SUM(R148:R171)</f>
        <v>0</v>
      </c>
      <c r="S147" s="183"/>
      <c r="T147" s="185">
        <f>SUM(T148:T171)</f>
        <v>0</v>
      </c>
      <c r="AR147" s="186" t="s">
        <v>85</v>
      </c>
      <c r="AT147" s="187" t="s">
        <v>76</v>
      </c>
      <c r="AU147" s="187" t="s">
        <v>85</v>
      </c>
      <c r="AY147" s="186" t="s">
        <v>119</v>
      </c>
      <c r="BK147" s="188">
        <f>SUM(BK148:BK171)</f>
        <v>0</v>
      </c>
    </row>
    <row r="148" spans="2:65" s="1" customFormat="1" ht="24" customHeight="1">
      <c r="B148" s="33"/>
      <c r="C148" s="191" t="s">
        <v>166</v>
      </c>
      <c r="D148" s="191" t="s">
        <v>121</v>
      </c>
      <c r="E148" s="192" t="s">
        <v>330</v>
      </c>
      <c r="F148" s="193" t="s">
        <v>331</v>
      </c>
      <c r="G148" s="194" t="s">
        <v>124</v>
      </c>
      <c r="H148" s="195">
        <v>163.5</v>
      </c>
      <c r="I148" s="196"/>
      <c r="J148" s="197">
        <f>ROUND(I148*H148,2)</f>
        <v>0</v>
      </c>
      <c r="K148" s="193" t="s">
        <v>125</v>
      </c>
      <c r="L148" s="37"/>
      <c r="M148" s="198" t="s">
        <v>1</v>
      </c>
      <c r="N148" s="199" t="s">
        <v>42</v>
      </c>
      <c r="O148" s="65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02" t="s">
        <v>126</v>
      </c>
      <c r="AT148" s="202" t="s">
        <v>121</v>
      </c>
      <c r="AU148" s="202" t="s">
        <v>87</v>
      </c>
      <c r="AY148" s="16" t="s">
        <v>119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85</v>
      </c>
      <c r="BK148" s="203">
        <f>ROUND(I148*H148,2)</f>
        <v>0</v>
      </c>
      <c r="BL148" s="16" t="s">
        <v>126</v>
      </c>
      <c r="BM148" s="202" t="s">
        <v>355</v>
      </c>
    </row>
    <row r="149" spans="2:65" s="13" customFormat="1" ht="11.25">
      <c r="B149" s="215"/>
      <c r="C149" s="216"/>
      <c r="D149" s="206" t="s">
        <v>128</v>
      </c>
      <c r="E149" s="217" t="s">
        <v>1</v>
      </c>
      <c r="F149" s="218" t="s">
        <v>333</v>
      </c>
      <c r="G149" s="216"/>
      <c r="H149" s="219">
        <v>163.5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128</v>
      </c>
      <c r="AU149" s="225" t="s">
        <v>87</v>
      </c>
      <c r="AV149" s="13" t="s">
        <v>87</v>
      </c>
      <c r="AW149" s="13" t="s">
        <v>33</v>
      </c>
      <c r="AX149" s="13" t="s">
        <v>77</v>
      </c>
      <c r="AY149" s="225" t="s">
        <v>119</v>
      </c>
    </row>
    <row r="150" spans="2:65" s="14" customFormat="1" ht="11.25">
      <c r="B150" s="226"/>
      <c r="C150" s="227"/>
      <c r="D150" s="206" t="s">
        <v>128</v>
      </c>
      <c r="E150" s="228" t="s">
        <v>1</v>
      </c>
      <c r="F150" s="229" t="s">
        <v>131</v>
      </c>
      <c r="G150" s="227"/>
      <c r="H150" s="230">
        <v>163.5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128</v>
      </c>
      <c r="AU150" s="236" t="s">
        <v>87</v>
      </c>
      <c r="AV150" s="14" t="s">
        <v>126</v>
      </c>
      <c r="AW150" s="14" t="s">
        <v>33</v>
      </c>
      <c r="AX150" s="14" t="s">
        <v>85</v>
      </c>
      <c r="AY150" s="236" t="s">
        <v>119</v>
      </c>
    </row>
    <row r="151" spans="2:65" s="1" customFormat="1" ht="24" customHeight="1">
      <c r="B151" s="33"/>
      <c r="C151" s="191" t="s">
        <v>171</v>
      </c>
      <c r="D151" s="191" t="s">
        <v>121</v>
      </c>
      <c r="E151" s="192" t="s">
        <v>334</v>
      </c>
      <c r="F151" s="193" t="s">
        <v>335</v>
      </c>
      <c r="G151" s="194" t="s">
        <v>124</v>
      </c>
      <c r="H151" s="195">
        <v>163.5</v>
      </c>
      <c r="I151" s="196"/>
      <c r="J151" s="197">
        <f>ROUND(I151*H151,2)</f>
        <v>0</v>
      </c>
      <c r="K151" s="193" t="s">
        <v>125</v>
      </c>
      <c r="L151" s="37"/>
      <c r="M151" s="198" t="s">
        <v>1</v>
      </c>
      <c r="N151" s="199" t="s">
        <v>42</v>
      </c>
      <c r="O151" s="65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202" t="s">
        <v>126</v>
      </c>
      <c r="AT151" s="202" t="s">
        <v>121</v>
      </c>
      <c r="AU151" s="202" t="s">
        <v>87</v>
      </c>
      <c r="AY151" s="16" t="s">
        <v>119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85</v>
      </c>
      <c r="BK151" s="203">
        <f>ROUND(I151*H151,2)</f>
        <v>0</v>
      </c>
      <c r="BL151" s="16" t="s">
        <v>126</v>
      </c>
      <c r="BM151" s="202" t="s">
        <v>356</v>
      </c>
    </row>
    <row r="152" spans="2:65" s="12" customFormat="1" ht="22.5">
      <c r="B152" s="204"/>
      <c r="C152" s="205"/>
      <c r="D152" s="206" t="s">
        <v>128</v>
      </c>
      <c r="E152" s="207" t="s">
        <v>1</v>
      </c>
      <c r="F152" s="208" t="s">
        <v>337</v>
      </c>
      <c r="G152" s="205"/>
      <c r="H152" s="207" t="s">
        <v>1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128</v>
      </c>
      <c r="AU152" s="214" t="s">
        <v>87</v>
      </c>
      <c r="AV152" s="12" t="s">
        <v>85</v>
      </c>
      <c r="AW152" s="12" t="s">
        <v>33</v>
      </c>
      <c r="AX152" s="12" t="s">
        <v>77</v>
      </c>
      <c r="AY152" s="214" t="s">
        <v>119</v>
      </c>
    </row>
    <row r="153" spans="2:65" s="13" customFormat="1" ht="11.25">
      <c r="B153" s="215"/>
      <c r="C153" s="216"/>
      <c r="D153" s="206" t="s">
        <v>128</v>
      </c>
      <c r="E153" s="217" t="s">
        <v>1</v>
      </c>
      <c r="F153" s="218" t="s">
        <v>338</v>
      </c>
      <c r="G153" s="216"/>
      <c r="H153" s="219">
        <v>163.5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128</v>
      </c>
      <c r="AU153" s="225" t="s">
        <v>87</v>
      </c>
      <c r="AV153" s="13" t="s">
        <v>87</v>
      </c>
      <c r="AW153" s="13" t="s">
        <v>33</v>
      </c>
      <c r="AX153" s="13" t="s">
        <v>77</v>
      </c>
      <c r="AY153" s="225" t="s">
        <v>119</v>
      </c>
    </row>
    <row r="154" spans="2:65" s="14" customFormat="1" ht="11.25">
      <c r="B154" s="226"/>
      <c r="C154" s="227"/>
      <c r="D154" s="206" t="s">
        <v>128</v>
      </c>
      <c r="E154" s="228" t="s">
        <v>1</v>
      </c>
      <c r="F154" s="229" t="s">
        <v>131</v>
      </c>
      <c r="G154" s="227"/>
      <c r="H154" s="230">
        <v>163.5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128</v>
      </c>
      <c r="AU154" s="236" t="s">
        <v>87</v>
      </c>
      <c r="AV154" s="14" t="s">
        <v>126</v>
      </c>
      <c r="AW154" s="14" t="s">
        <v>33</v>
      </c>
      <c r="AX154" s="14" t="s">
        <v>85</v>
      </c>
      <c r="AY154" s="236" t="s">
        <v>119</v>
      </c>
    </row>
    <row r="155" spans="2:65" s="1" customFormat="1" ht="16.5" customHeight="1">
      <c r="B155" s="33"/>
      <c r="C155" s="191" t="s">
        <v>176</v>
      </c>
      <c r="D155" s="191" t="s">
        <v>121</v>
      </c>
      <c r="E155" s="192" t="s">
        <v>202</v>
      </c>
      <c r="F155" s="193" t="s">
        <v>339</v>
      </c>
      <c r="G155" s="194" t="s">
        <v>134</v>
      </c>
      <c r="H155" s="195">
        <v>32.700000000000003</v>
      </c>
      <c r="I155" s="196"/>
      <c r="J155" s="197">
        <f>ROUND(I155*H155,2)</f>
        <v>0</v>
      </c>
      <c r="K155" s="193" t="s">
        <v>125</v>
      </c>
      <c r="L155" s="37"/>
      <c r="M155" s="198" t="s">
        <v>1</v>
      </c>
      <c r="N155" s="199" t="s">
        <v>42</v>
      </c>
      <c r="O155" s="65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02" t="s">
        <v>126</v>
      </c>
      <c r="AT155" s="202" t="s">
        <v>121</v>
      </c>
      <c r="AU155" s="202" t="s">
        <v>87</v>
      </c>
      <c r="AY155" s="16" t="s">
        <v>119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85</v>
      </c>
      <c r="BK155" s="203">
        <f>ROUND(I155*H155,2)</f>
        <v>0</v>
      </c>
      <c r="BL155" s="16" t="s">
        <v>126</v>
      </c>
      <c r="BM155" s="202" t="s">
        <v>357</v>
      </c>
    </row>
    <row r="156" spans="2:65" s="13" customFormat="1" ht="11.25">
      <c r="B156" s="215"/>
      <c r="C156" s="216"/>
      <c r="D156" s="206" t="s">
        <v>128</v>
      </c>
      <c r="E156" s="217" t="s">
        <v>1</v>
      </c>
      <c r="F156" s="218" t="s">
        <v>341</v>
      </c>
      <c r="G156" s="216"/>
      <c r="H156" s="219">
        <v>32.700000000000003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128</v>
      </c>
      <c r="AU156" s="225" t="s">
        <v>87</v>
      </c>
      <c r="AV156" s="13" t="s">
        <v>87</v>
      </c>
      <c r="AW156" s="13" t="s">
        <v>33</v>
      </c>
      <c r="AX156" s="13" t="s">
        <v>77</v>
      </c>
      <c r="AY156" s="225" t="s">
        <v>119</v>
      </c>
    </row>
    <row r="157" spans="2:65" s="14" customFormat="1" ht="11.25">
      <c r="B157" s="226"/>
      <c r="C157" s="227"/>
      <c r="D157" s="206" t="s">
        <v>128</v>
      </c>
      <c r="E157" s="228" t="s">
        <v>1</v>
      </c>
      <c r="F157" s="229" t="s">
        <v>131</v>
      </c>
      <c r="G157" s="227"/>
      <c r="H157" s="230">
        <v>32.700000000000003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128</v>
      </c>
      <c r="AU157" s="236" t="s">
        <v>87</v>
      </c>
      <c r="AV157" s="14" t="s">
        <v>126</v>
      </c>
      <c r="AW157" s="14" t="s">
        <v>33</v>
      </c>
      <c r="AX157" s="14" t="s">
        <v>85</v>
      </c>
      <c r="AY157" s="236" t="s">
        <v>119</v>
      </c>
    </row>
    <row r="158" spans="2:65" s="1" customFormat="1" ht="16.5" customHeight="1">
      <c r="B158" s="33"/>
      <c r="C158" s="191" t="s">
        <v>181</v>
      </c>
      <c r="D158" s="191" t="s">
        <v>121</v>
      </c>
      <c r="E158" s="192" t="s">
        <v>342</v>
      </c>
      <c r="F158" s="193" t="s">
        <v>343</v>
      </c>
      <c r="G158" s="194" t="s">
        <v>124</v>
      </c>
      <c r="H158" s="195">
        <v>163.5</v>
      </c>
      <c r="I158" s="196"/>
      <c r="J158" s="197">
        <f>ROUND(I158*H158,2)</f>
        <v>0</v>
      </c>
      <c r="K158" s="193" t="s">
        <v>125</v>
      </c>
      <c r="L158" s="37"/>
      <c r="M158" s="198" t="s">
        <v>1</v>
      </c>
      <c r="N158" s="199" t="s">
        <v>42</v>
      </c>
      <c r="O158" s="65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02" t="s">
        <v>126</v>
      </c>
      <c r="AT158" s="202" t="s">
        <v>121</v>
      </c>
      <c r="AU158" s="202" t="s">
        <v>87</v>
      </c>
      <c r="AY158" s="16" t="s">
        <v>119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6" t="s">
        <v>85</v>
      </c>
      <c r="BK158" s="203">
        <f>ROUND(I158*H158,2)</f>
        <v>0</v>
      </c>
      <c r="BL158" s="16" t="s">
        <v>126</v>
      </c>
      <c r="BM158" s="202" t="s">
        <v>358</v>
      </c>
    </row>
    <row r="159" spans="2:65" s="12" customFormat="1" ht="11.25">
      <c r="B159" s="204"/>
      <c r="C159" s="205"/>
      <c r="D159" s="206" t="s">
        <v>128</v>
      </c>
      <c r="E159" s="207" t="s">
        <v>1</v>
      </c>
      <c r="F159" s="208" t="s">
        <v>345</v>
      </c>
      <c r="G159" s="205"/>
      <c r="H159" s="207" t="s">
        <v>1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128</v>
      </c>
      <c r="AU159" s="214" t="s">
        <v>87</v>
      </c>
      <c r="AV159" s="12" t="s">
        <v>85</v>
      </c>
      <c r="AW159" s="12" t="s">
        <v>33</v>
      </c>
      <c r="AX159" s="12" t="s">
        <v>77</v>
      </c>
      <c r="AY159" s="214" t="s">
        <v>119</v>
      </c>
    </row>
    <row r="160" spans="2:65" s="13" customFormat="1" ht="11.25">
      <c r="B160" s="215"/>
      <c r="C160" s="216"/>
      <c r="D160" s="206" t="s">
        <v>128</v>
      </c>
      <c r="E160" s="217" t="s">
        <v>1</v>
      </c>
      <c r="F160" s="218" t="s">
        <v>346</v>
      </c>
      <c r="G160" s="216"/>
      <c r="H160" s="219">
        <v>163.5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128</v>
      </c>
      <c r="AU160" s="225" t="s">
        <v>87</v>
      </c>
      <c r="AV160" s="13" t="s">
        <v>87</v>
      </c>
      <c r="AW160" s="13" t="s">
        <v>33</v>
      </c>
      <c r="AX160" s="13" t="s">
        <v>77</v>
      </c>
      <c r="AY160" s="225" t="s">
        <v>119</v>
      </c>
    </row>
    <row r="161" spans="2:65" s="14" customFormat="1" ht="11.25">
      <c r="B161" s="226"/>
      <c r="C161" s="227"/>
      <c r="D161" s="206" t="s">
        <v>128</v>
      </c>
      <c r="E161" s="228" t="s">
        <v>1</v>
      </c>
      <c r="F161" s="229" t="s">
        <v>131</v>
      </c>
      <c r="G161" s="227"/>
      <c r="H161" s="230">
        <v>163.5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128</v>
      </c>
      <c r="AU161" s="236" t="s">
        <v>87</v>
      </c>
      <c r="AV161" s="14" t="s">
        <v>126</v>
      </c>
      <c r="AW161" s="14" t="s">
        <v>33</v>
      </c>
      <c r="AX161" s="14" t="s">
        <v>85</v>
      </c>
      <c r="AY161" s="236" t="s">
        <v>119</v>
      </c>
    </row>
    <row r="162" spans="2:65" s="1" customFormat="1" ht="16.5" customHeight="1">
      <c r="B162" s="33"/>
      <c r="C162" s="191" t="s">
        <v>187</v>
      </c>
      <c r="D162" s="191" t="s">
        <v>121</v>
      </c>
      <c r="E162" s="192" t="s">
        <v>207</v>
      </c>
      <c r="F162" s="193" t="s">
        <v>208</v>
      </c>
      <c r="G162" s="194" t="s">
        <v>134</v>
      </c>
      <c r="H162" s="195">
        <v>32.700000000000003</v>
      </c>
      <c r="I162" s="196"/>
      <c r="J162" s="197">
        <f>ROUND(I162*H162,2)</f>
        <v>0</v>
      </c>
      <c r="K162" s="193" t="s">
        <v>125</v>
      </c>
      <c r="L162" s="37"/>
      <c r="M162" s="198" t="s">
        <v>1</v>
      </c>
      <c r="N162" s="199" t="s">
        <v>42</v>
      </c>
      <c r="O162" s="65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02" t="s">
        <v>126</v>
      </c>
      <c r="AT162" s="202" t="s">
        <v>121</v>
      </c>
      <c r="AU162" s="202" t="s">
        <v>87</v>
      </c>
      <c r="AY162" s="16" t="s">
        <v>119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85</v>
      </c>
      <c r="BK162" s="203">
        <f>ROUND(I162*H162,2)</f>
        <v>0</v>
      </c>
      <c r="BL162" s="16" t="s">
        <v>126</v>
      </c>
      <c r="BM162" s="202" t="s">
        <v>359</v>
      </c>
    </row>
    <row r="163" spans="2:65" s="13" customFormat="1" ht="11.25">
      <c r="B163" s="215"/>
      <c r="C163" s="216"/>
      <c r="D163" s="206" t="s">
        <v>128</v>
      </c>
      <c r="E163" s="217" t="s">
        <v>1</v>
      </c>
      <c r="F163" s="218" t="s">
        <v>341</v>
      </c>
      <c r="G163" s="216"/>
      <c r="H163" s="219">
        <v>32.700000000000003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128</v>
      </c>
      <c r="AU163" s="225" t="s">
        <v>87</v>
      </c>
      <c r="AV163" s="13" t="s">
        <v>87</v>
      </c>
      <c r="AW163" s="13" t="s">
        <v>33</v>
      </c>
      <c r="AX163" s="13" t="s">
        <v>77</v>
      </c>
      <c r="AY163" s="225" t="s">
        <v>119</v>
      </c>
    </row>
    <row r="164" spans="2:65" s="14" customFormat="1" ht="11.25">
      <c r="B164" s="226"/>
      <c r="C164" s="227"/>
      <c r="D164" s="206" t="s">
        <v>128</v>
      </c>
      <c r="E164" s="228" t="s">
        <v>1</v>
      </c>
      <c r="F164" s="229" t="s">
        <v>131</v>
      </c>
      <c r="G164" s="227"/>
      <c r="H164" s="230">
        <v>32.700000000000003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128</v>
      </c>
      <c r="AU164" s="236" t="s">
        <v>87</v>
      </c>
      <c r="AV164" s="14" t="s">
        <v>126</v>
      </c>
      <c r="AW164" s="14" t="s">
        <v>33</v>
      </c>
      <c r="AX164" s="14" t="s">
        <v>85</v>
      </c>
      <c r="AY164" s="236" t="s">
        <v>119</v>
      </c>
    </row>
    <row r="165" spans="2:65" s="1" customFormat="1" ht="16.5" customHeight="1">
      <c r="B165" s="33"/>
      <c r="C165" s="237" t="s">
        <v>192</v>
      </c>
      <c r="D165" s="237" t="s">
        <v>213</v>
      </c>
      <c r="E165" s="238" t="s">
        <v>360</v>
      </c>
      <c r="F165" s="239" t="s">
        <v>238</v>
      </c>
      <c r="G165" s="240" t="s">
        <v>134</v>
      </c>
      <c r="H165" s="241">
        <v>32.700000000000003</v>
      </c>
      <c r="I165" s="242"/>
      <c r="J165" s="243">
        <f>ROUND(I165*H165,2)</f>
        <v>0</v>
      </c>
      <c r="K165" s="239" t="s">
        <v>1</v>
      </c>
      <c r="L165" s="244"/>
      <c r="M165" s="245" t="s">
        <v>1</v>
      </c>
      <c r="N165" s="246" t="s">
        <v>42</v>
      </c>
      <c r="O165" s="65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AR165" s="202" t="s">
        <v>166</v>
      </c>
      <c r="AT165" s="202" t="s">
        <v>213</v>
      </c>
      <c r="AU165" s="202" t="s">
        <v>87</v>
      </c>
      <c r="AY165" s="16" t="s">
        <v>119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85</v>
      </c>
      <c r="BK165" s="203">
        <f>ROUND(I165*H165,2)</f>
        <v>0</v>
      </c>
      <c r="BL165" s="16" t="s">
        <v>126</v>
      </c>
      <c r="BM165" s="202" t="s">
        <v>361</v>
      </c>
    </row>
    <row r="166" spans="2:65" s="13" customFormat="1" ht="11.25">
      <c r="B166" s="215"/>
      <c r="C166" s="216"/>
      <c r="D166" s="206" t="s">
        <v>128</v>
      </c>
      <c r="E166" s="217" t="s">
        <v>1</v>
      </c>
      <c r="F166" s="218" t="s">
        <v>341</v>
      </c>
      <c r="G166" s="216"/>
      <c r="H166" s="219">
        <v>32.700000000000003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128</v>
      </c>
      <c r="AU166" s="225" t="s">
        <v>87</v>
      </c>
      <c r="AV166" s="13" t="s">
        <v>87</v>
      </c>
      <c r="AW166" s="13" t="s">
        <v>33</v>
      </c>
      <c r="AX166" s="13" t="s">
        <v>77</v>
      </c>
      <c r="AY166" s="225" t="s">
        <v>119</v>
      </c>
    </row>
    <row r="167" spans="2:65" s="14" customFormat="1" ht="11.25">
      <c r="B167" s="226"/>
      <c r="C167" s="227"/>
      <c r="D167" s="206" t="s">
        <v>128</v>
      </c>
      <c r="E167" s="228" t="s">
        <v>1</v>
      </c>
      <c r="F167" s="229" t="s">
        <v>131</v>
      </c>
      <c r="G167" s="227"/>
      <c r="H167" s="230">
        <v>32.700000000000003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128</v>
      </c>
      <c r="AU167" s="236" t="s">
        <v>87</v>
      </c>
      <c r="AV167" s="14" t="s">
        <v>126</v>
      </c>
      <c r="AW167" s="14" t="s">
        <v>33</v>
      </c>
      <c r="AX167" s="14" t="s">
        <v>85</v>
      </c>
      <c r="AY167" s="236" t="s">
        <v>119</v>
      </c>
    </row>
    <row r="168" spans="2:65" s="1" customFormat="1" ht="16.5" customHeight="1">
      <c r="B168" s="33"/>
      <c r="C168" s="191" t="s">
        <v>197</v>
      </c>
      <c r="D168" s="191" t="s">
        <v>121</v>
      </c>
      <c r="E168" s="192" t="s">
        <v>349</v>
      </c>
      <c r="F168" s="193" t="s">
        <v>350</v>
      </c>
      <c r="G168" s="194" t="s">
        <v>124</v>
      </c>
      <c r="H168" s="195">
        <v>163.5</v>
      </c>
      <c r="I168" s="196"/>
      <c r="J168" s="197">
        <f>ROUND(I168*H168,2)</f>
        <v>0</v>
      </c>
      <c r="K168" s="193" t="s">
        <v>1</v>
      </c>
      <c r="L168" s="37"/>
      <c r="M168" s="198" t="s">
        <v>1</v>
      </c>
      <c r="N168" s="199" t="s">
        <v>42</v>
      </c>
      <c r="O168" s="65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AR168" s="202" t="s">
        <v>126</v>
      </c>
      <c r="AT168" s="202" t="s">
        <v>121</v>
      </c>
      <c r="AU168" s="202" t="s">
        <v>87</v>
      </c>
      <c r="AY168" s="16" t="s">
        <v>119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6" t="s">
        <v>85</v>
      </c>
      <c r="BK168" s="203">
        <f>ROUND(I168*H168,2)</f>
        <v>0</v>
      </c>
      <c r="BL168" s="16" t="s">
        <v>126</v>
      </c>
      <c r="BM168" s="202" t="s">
        <v>362</v>
      </c>
    </row>
    <row r="169" spans="2:65" s="12" customFormat="1" ht="22.5">
      <c r="B169" s="204"/>
      <c r="C169" s="205"/>
      <c r="D169" s="206" t="s">
        <v>128</v>
      </c>
      <c r="E169" s="207" t="s">
        <v>1</v>
      </c>
      <c r="F169" s="208" t="s">
        <v>352</v>
      </c>
      <c r="G169" s="205"/>
      <c r="H169" s="207" t="s">
        <v>1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128</v>
      </c>
      <c r="AU169" s="214" t="s">
        <v>87</v>
      </c>
      <c r="AV169" s="12" t="s">
        <v>85</v>
      </c>
      <c r="AW169" s="12" t="s">
        <v>33</v>
      </c>
      <c r="AX169" s="12" t="s">
        <v>77</v>
      </c>
      <c r="AY169" s="214" t="s">
        <v>119</v>
      </c>
    </row>
    <row r="170" spans="2:65" s="13" customFormat="1" ht="11.25">
      <c r="B170" s="215"/>
      <c r="C170" s="216"/>
      <c r="D170" s="206" t="s">
        <v>128</v>
      </c>
      <c r="E170" s="217" t="s">
        <v>1</v>
      </c>
      <c r="F170" s="218" t="s">
        <v>346</v>
      </c>
      <c r="G170" s="216"/>
      <c r="H170" s="219">
        <v>163.5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128</v>
      </c>
      <c r="AU170" s="225" t="s">
        <v>87</v>
      </c>
      <c r="AV170" s="13" t="s">
        <v>87</v>
      </c>
      <c r="AW170" s="13" t="s">
        <v>33</v>
      </c>
      <c r="AX170" s="13" t="s">
        <v>77</v>
      </c>
      <c r="AY170" s="225" t="s">
        <v>119</v>
      </c>
    </row>
    <row r="171" spans="2:65" s="14" customFormat="1" ht="11.25">
      <c r="B171" s="226"/>
      <c r="C171" s="227"/>
      <c r="D171" s="206" t="s">
        <v>128</v>
      </c>
      <c r="E171" s="228" t="s">
        <v>1</v>
      </c>
      <c r="F171" s="229" t="s">
        <v>131</v>
      </c>
      <c r="G171" s="227"/>
      <c r="H171" s="230">
        <v>163.5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128</v>
      </c>
      <c r="AU171" s="236" t="s">
        <v>87</v>
      </c>
      <c r="AV171" s="14" t="s">
        <v>126</v>
      </c>
      <c r="AW171" s="14" t="s">
        <v>33</v>
      </c>
      <c r="AX171" s="14" t="s">
        <v>85</v>
      </c>
      <c r="AY171" s="236" t="s">
        <v>119</v>
      </c>
    </row>
    <row r="172" spans="2:65" s="11" customFormat="1" ht="22.9" customHeight="1">
      <c r="B172" s="175"/>
      <c r="C172" s="176"/>
      <c r="D172" s="177" t="s">
        <v>76</v>
      </c>
      <c r="E172" s="189" t="s">
        <v>363</v>
      </c>
      <c r="F172" s="189" t="s">
        <v>364</v>
      </c>
      <c r="G172" s="176"/>
      <c r="H172" s="176"/>
      <c r="I172" s="179"/>
      <c r="J172" s="190">
        <f>BK172</f>
        <v>0</v>
      </c>
      <c r="K172" s="176"/>
      <c r="L172" s="181"/>
      <c r="M172" s="182"/>
      <c r="N172" s="183"/>
      <c r="O172" s="183"/>
      <c r="P172" s="184">
        <f>SUM(P173:P196)</f>
        <v>0</v>
      </c>
      <c r="Q172" s="183"/>
      <c r="R172" s="184">
        <f>SUM(R173:R196)</f>
        <v>0</v>
      </c>
      <c r="S172" s="183"/>
      <c r="T172" s="185">
        <f>SUM(T173:T196)</f>
        <v>0</v>
      </c>
      <c r="AR172" s="186" t="s">
        <v>85</v>
      </c>
      <c r="AT172" s="187" t="s">
        <v>76</v>
      </c>
      <c r="AU172" s="187" t="s">
        <v>85</v>
      </c>
      <c r="AY172" s="186" t="s">
        <v>119</v>
      </c>
      <c r="BK172" s="188">
        <f>SUM(BK173:BK196)</f>
        <v>0</v>
      </c>
    </row>
    <row r="173" spans="2:65" s="1" customFormat="1" ht="24" customHeight="1">
      <c r="B173" s="33"/>
      <c r="C173" s="191" t="s">
        <v>8</v>
      </c>
      <c r="D173" s="191" t="s">
        <v>121</v>
      </c>
      <c r="E173" s="192" t="s">
        <v>330</v>
      </c>
      <c r="F173" s="193" t="s">
        <v>331</v>
      </c>
      <c r="G173" s="194" t="s">
        <v>124</v>
      </c>
      <c r="H173" s="195">
        <v>163.5</v>
      </c>
      <c r="I173" s="196"/>
      <c r="J173" s="197">
        <f>ROUND(I173*H173,2)</f>
        <v>0</v>
      </c>
      <c r="K173" s="193" t="s">
        <v>125</v>
      </c>
      <c r="L173" s="37"/>
      <c r="M173" s="198" t="s">
        <v>1</v>
      </c>
      <c r="N173" s="199" t="s">
        <v>42</v>
      </c>
      <c r="O173" s="65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AR173" s="202" t="s">
        <v>126</v>
      </c>
      <c r="AT173" s="202" t="s">
        <v>121</v>
      </c>
      <c r="AU173" s="202" t="s">
        <v>87</v>
      </c>
      <c r="AY173" s="16" t="s">
        <v>119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6" t="s">
        <v>85</v>
      </c>
      <c r="BK173" s="203">
        <f>ROUND(I173*H173,2)</f>
        <v>0</v>
      </c>
      <c r="BL173" s="16" t="s">
        <v>126</v>
      </c>
      <c r="BM173" s="202" t="s">
        <v>365</v>
      </c>
    </row>
    <row r="174" spans="2:65" s="13" customFormat="1" ht="11.25">
      <c r="B174" s="215"/>
      <c r="C174" s="216"/>
      <c r="D174" s="206" t="s">
        <v>128</v>
      </c>
      <c r="E174" s="217" t="s">
        <v>1</v>
      </c>
      <c r="F174" s="218" t="s">
        <v>333</v>
      </c>
      <c r="G174" s="216"/>
      <c r="H174" s="219">
        <v>163.5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128</v>
      </c>
      <c r="AU174" s="225" t="s">
        <v>87</v>
      </c>
      <c r="AV174" s="13" t="s">
        <v>87</v>
      </c>
      <c r="AW174" s="13" t="s">
        <v>33</v>
      </c>
      <c r="AX174" s="13" t="s">
        <v>77</v>
      </c>
      <c r="AY174" s="225" t="s">
        <v>119</v>
      </c>
    </row>
    <row r="175" spans="2:65" s="14" customFormat="1" ht="11.25">
      <c r="B175" s="226"/>
      <c r="C175" s="227"/>
      <c r="D175" s="206" t="s">
        <v>128</v>
      </c>
      <c r="E175" s="228" t="s">
        <v>1</v>
      </c>
      <c r="F175" s="229" t="s">
        <v>131</v>
      </c>
      <c r="G175" s="227"/>
      <c r="H175" s="230">
        <v>163.5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128</v>
      </c>
      <c r="AU175" s="236" t="s">
        <v>87</v>
      </c>
      <c r="AV175" s="14" t="s">
        <v>126</v>
      </c>
      <c r="AW175" s="14" t="s">
        <v>33</v>
      </c>
      <c r="AX175" s="14" t="s">
        <v>85</v>
      </c>
      <c r="AY175" s="236" t="s">
        <v>119</v>
      </c>
    </row>
    <row r="176" spans="2:65" s="1" customFormat="1" ht="24" customHeight="1">
      <c r="B176" s="33"/>
      <c r="C176" s="191" t="s">
        <v>206</v>
      </c>
      <c r="D176" s="191" t="s">
        <v>121</v>
      </c>
      <c r="E176" s="192" t="s">
        <v>334</v>
      </c>
      <c r="F176" s="193" t="s">
        <v>335</v>
      </c>
      <c r="G176" s="194" t="s">
        <v>124</v>
      </c>
      <c r="H176" s="195">
        <v>163.5</v>
      </c>
      <c r="I176" s="196"/>
      <c r="J176" s="197">
        <f>ROUND(I176*H176,2)</f>
        <v>0</v>
      </c>
      <c r="K176" s="193" t="s">
        <v>125</v>
      </c>
      <c r="L176" s="37"/>
      <c r="M176" s="198" t="s">
        <v>1</v>
      </c>
      <c r="N176" s="199" t="s">
        <v>42</v>
      </c>
      <c r="O176" s="65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02" t="s">
        <v>126</v>
      </c>
      <c r="AT176" s="202" t="s">
        <v>121</v>
      </c>
      <c r="AU176" s="202" t="s">
        <v>87</v>
      </c>
      <c r="AY176" s="16" t="s">
        <v>119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85</v>
      </c>
      <c r="BK176" s="203">
        <f>ROUND(I176*H176,2)</f>
        <v>0</v>
      </c>
      <c r="BL176" s="16" t="s">
        <v>126</v>
      </c>
      <c r="BM176" s="202" t="s">
        <v>366</v>
      </c>
    </row>
    <row r="177" spans="2:65" s="12" customFormat="1" ht="22.5">
      <c r="B177" s="204"/>
      <c r="C177" s="205"/>
      <c r="D177" s="206" t="s">
        <v>128</v>
      </c>
      <c r="E177" s="207" t="s">
        <v>1</v>
      </c>
      <c r="F177" s="208" t="s">
        <v>337</v>
      </c>
      <c r="G177" s="205"/>
      <c r="H177" s="207" t="s">
        <v>1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128</v>
      </c>
      <c r="AU177" s="214" t="s">
        <v>87</v>
      </c>
      <c r="AV177" s="12" t="s">
        <v>85</v>
      </c>
      <c r="AW177" s="12" t="s">
        <v>33</v>
      </c>
      <c r="AX177" s="12" t="s">
        <v>77</v>
      </c>
      <c r="AY177" s="214" t="s">
        <v>119</v>
      </c>
    </row>
    <row r="178" spans="2:65" s="13" customFormat="1" ht="11.25">
      <c r="B178" s="215"/>
      <c r="C178" s="216"/>
      <c r="D178" s="206" t="s">
        <v>128</v>
      </c>
      <c r="E178" s="217" t="s">
        <v>1</v>
      </c>
      <c r="F178" s="218" t="s">
        <v>338</v>
      </c>
      <c r="G178" s="216"/>
      <c r="H178" s="219">
        <v>163.5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128</v>
      </c>
      <c r="AU178" s="225" t="s">
        <v>87</v>
      </c>
      <c r="AV178" s="13" t="s">
        <v>87</v>
      </c>
      <c r="AW178" s="13" t="s">
        <v>33</v>
      </c>
      <c r="AX178" s="13" t="s">
        <v>77</v>
      </c>
      <c r="AY178" s="225" t="s">
        <v>119</v>
      </c>
    </row>
    <row r="179" spans="2:65" s="14" customFormat="1" ht="11.25">
      <c r="B179" s="226"/>
      <c r="C179" s="227"/>
      <c r="D179" s="206" t="s">
        <v>128</v>
      </c>
      <c r="E179" s="228" t="s">
        <v>1</v>
      </c>
      <c r="F179" s="229" t="s">
        <v>131</v>
      </c>
      <c r="G179" s="227"/>
      <c r="H179" s="230">
        <v>163.5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128</v>
      </c>
      <c r="AU179" s="236" t="s">
        <v>87</v>
      </c>
      <c r="AV179" s="14" t="s">
        <v>126</v>
      </c>
      <c r="AW179" s="14" t="s">
        <v>33</v>
      </c>
      <c r="AX179" s="14" t="s">
        <v>85</v>
      </c>
      <c r="AY179" s="236" t="s">
        <v>119</v>
      </c>
    </row>
    <row r="180" spans="2:65" s="1" customFormat="1" ht="16.5" customHeight="1">
      <c r="B180" s="33"/>
      <c r="C180" s="191" t="s">
        <v>212</v>
      </c>
      <c r="D180" s="191" t="s">
        <v>121</v>
      </c>
      <c r="E180" s="192" t="s">
        <v>202</v>
      </c>
      <c r="F180" s="193" t="s">
        <v>339</v>
      </c>
      <c r="G180" s="194" t="s">
        <v>134</v>
      </c>
      <c r="H180" s="195">
        <v>32.700000000000003</v>
      </c>
      <c r="I180" s="196"/>
      <c r="J180" s="197">
        <f>ROUND(I180*H180,2)</f>
        <v>0</v>
      </c>
      <c r="K180" s="193" t="s">
        <v>125</v>
      </c>
      <c r="L180" s="37"/>
      <c r="M180" s="198" t="s">
        <v>1</v>
      </c>
      <c r="N180" s="199" t="s">
        <v>42</v>
      </c>
      <c r="O180" s="65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02" t="s">
        <v>126</v>
      </c>
      <c r="AT180" s="202" t="s">
        <v>121</v>
      </c>
      <c r="AU180" s="202" t="s">
        <v>87</v>
      </c>
      <c r="AY180" s="16" t="s">
        <v>119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85</v>
      </c>
      <c r="BK180" s="203">
        <f>ROUND(I180*H180,2)</f>
        <v>0</v>
      </c>
      <c r="BL180" s="16" t="s">
        <v>126</v>
      </c>
      <c r="BM180" s="202" t="s">
        <v>367</v>
      </c>
    </row>
    <row r="181" spans="2:65" s="13" customFormat="1" ht="11.25">
      <c r="B181" s="215"/>
      <c r="C181" s="216"/>
      <c r="D181" s="206" t="s">
        <v>128</v>
      </c>
      <c r="E181" s="217" t="s">
        <v>1</v>
      </c>
      <c r="F181" s="218" t="s">
        <v>341</v>
      </c>
      <c r="G181" s="216"/>
      <c r="H181" s="219">
        <v>32.700000000000003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128</v>
      </c>
      <c r="AU181" s="225" t="s">
        <v>87</v>
      </c>
      <c r="AV181" s="13" t="s">
        <v>87</v>
      </c>
      <c r="AW181" s="13" t="s">
        <v>33</v>
      </c>
      <c r="AX181" s="13" t="s">
        <v>77</v>
      </c>
      <c r="AY181" s="225" t="s">
        <v>119</v>
      </c>
    </row>
    <row r="182" spans="2:65" s="14" customFormat="1" ht="11.25">
      <c r="B182" s="226"/>
      <c r="C182" s="227"/>
      <c r="D182" s="206" t="s">
        <v>128</v>
      </c>
      <c r="E182" s="228" t="s">
        <v>1</v>
      </c>
      <c r="F182" s="229" t="s">
        <v>131</v>
      </c>
      <c r="G182" s="227"/>
      <c r="H182" s="230">
        <v>32.700000000000003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128</v>
      </c>
      <c r="AU182" s="236" t="s">
        <v>87</v>
      </c>
      <c r="AV182" s="14" t="s">
        <v>126</v>
      </c>
      <c r="AW182" s="14" t="s">
        <v>33</v>
      </c>
      <c r="AX182" s="14" t="s">
        <v>85</v>
      </c>
      <c r="AY182" s="236" t="s">
        <v>119</v>
      </c>
    </row>
    <row r="183" spans="2:65" s="1" customFormat="1" ht="16.5" customHeight="1">
      <c r="B183" s="33"/>
      <c r="C183" s="191" t="s">
        <v>219</v>
      </c>
      <c r="D183" s="191" t="s">
        <v>121</v>
      </c>
      <c r="E183" s="192" t="s">
        <v>342</v>
      </c>
      <c r="F183" s="193" t="s">
        <v>343</v>
      </c>
      <c r="G183" s="194" t="s">
        <v>124</v>
      </c>
      <c r="H183" s="195">
        <v>163.5</v>
      </c>
      <c r="I183" s="196"/>
      <c r="J183" s="197">
        <f>ROUND(I183*H183,2)</f>
        <v>0</v>
      </c>
      <c r="K183" s="193" t="s">
        <v>125</v>
      </c>
      <c r="L183" s="37"/>
      <c r="M183" s="198" t="s">
        <v>1</v>
      </c>
      <c r="N183" s="199" t="s">
        <v>42</v>
      </c>
      <c r="O183" s="65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02" t="s">
        <v>126</v>
      </c>
      <c r="AT183" s="202" t="s">
        <v>121</v>
      </c>
      <c r="AU183" s="202" t="s">
        <v>87</v>
      </c>
      <c r="AY183" s="16" t="s">
        <v>119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85</v>
      </c>
      <c r="BK183" s="203">
        <f>ROUND(I183*H183,2)</f>
        <v>0</v>
      </c>
      <c r="BL183" s="16" t="s">
        <v>126</v>
      </c>
      <c r="BM183" s="202" t="s">
        <v>368</v>
      </c>
    </row>
    <row r="184" spans="2:65" s="12" customFormat="1" ht="11.25">
      <c r="B184" s="204"/>
      <c r="C184" s="205"/>
      <c r="D184" s="206" t="s">
        <v>128</v>
      </c>
      <c r="E184" s="207" t="s">
        <v>1</v>
      </c>
      <c r="F184" s="208" t="s">
        <v>345</v>
      </c>
      <c r="G184" s="205"/>
      <c r="H184" s="207" t="s">
        <v>1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128</v>
      </c>
      <c r="AU184" s="214" t="s">
        <v>87</v>
      </c>
      <c r="AV184" s="12" t="s">
        <v>85</v>
      </c>
      <c r="AW184" s="12" t="s">
        <v>33</v>
      </c>
      <c r="AX184" s="12" t="s">
        <v>77</v>
      </c>
      <c r="AY184" s="214" t="s">
        <v>119</v>
      </c>
    </row>
    <row r="185" spans="2:65" s="13" customFormat="1" ht="11.25">
      <c r="B185" s="215"/>
      <c r="C185" s="216"/>
      <c r="D185" s="206" t="s">
        <v>128</v>
      </c>
      <c r="E185" s="217" t="s">
        <v>1</v>
      </c>
      <c r="F185" s="218" t="s">
        <v>346</v>
      </c>
      <c r="G185" s="216"/>
      <c r="H185" s="219">
        <v>163.5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128</v>
      </c>
      <c r="AU185" s="225" t="s">
        <v>87</v>
      </c>
      <c r="AV185" s="13" t="s">
        <v>87</v>
      </c>
      <c r="AW185" s="13" t="s">
        <v>33</v>
      </c>
      <c r="AX185" s="13" t="s">
        <v>77</v>
      </c>
      <c r="AY185" s="225" t="s">
        <v>119</v>
      </c>
    </row>
    <row r="186" spans="2:65" s="14" customFormat="1" ht="11.25">
      <c r="B186" s="226"/>
      <c r="C186" s="227"/>
      <c r="D186" s="206" t="s">
        <v>128</v>
      </c>
      <c r="E186" s="228" t="s">
        <v>1</v>
      </c>
      <c r="F186" s="229" t="s">
        <v>131</v>
      </c>
      <c r="G186" s="227"/>
      <c r="H186" s="230">
        <v>163.5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AT186" s="236" t="s">
        <v>128</v>
      </c>
      <c r="AU186" s="236" t="s">
        <v>87</v>
      </c>
      <c r="AV186" s="14" t="s">
        <v>126</v>
      </c>
      <c r="AW186" s="14" t="s">
        <v>33</v>
      </c>
      <c r="AX186" s="14" t="s">
        <v>85</v>
      </c>
      <c r="AY186" s="236" t="s">
        <v>119</v>
      </c>
    </row>
    <row r="187" spans="2:65" s="1" customFormat="1" ht="16.5" customHeight="1">
      <c r="B187" s="33"/>
      <c r="C187" s="191" t="s">
        <v>230</v>
      </c>
      <c r="D187" s="191" t="s">
        <v>121</v>
      </c>
      <c r="E187" s="192" t="s">
        <v>207</v>
      </c>
      <c r="F187" s="193" t="s">
        <v>208</v>
      </c>
      <c r="G187" s="194" t="s">
        <v>134</v>
      </c>
      <c r="H187" s="195">
        <v>32.700000000000003</v>
      </c>
      <c r="I187" s="196"/>
      <c r="J187" s="197">
        <f>ROUND(I187*H187,2)</f>
        <v>0</v>
      </c>
      <c r="K187" s="193" t="s">
        <v>125</v>
      </c>
      <c r="L187" s="37"/>
      <c r="M187" s="198" t="s">
        <v>1</v>
      </c>
      <c r="N187" s="199" t="s">
        <v>42</v>
      </c>
      <c r="O187" s="65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02" t="s">
        <v>126</v>
      </c>
      <c r="AT187" s="202" t="s">
        <v>121</v>
      </c>
      <c r="AU187" s="202" t="s">
        <v>87</v>
      </c>
      <c r="AY187" s="16" t="s">
        <v>119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6" t="s">
        <v>85</v>
      </c>
      <c r="BK187" s="203">
        <f>ROUND(I187*H187,2)</f>
        <v>0</v>
      </c>
      <c r="BL187" s="16" t="s">
        <v>126</v>
      </c>
      <c r="BM187" s="202" t="s">
        <v>369</v>
      </c>
    </row>
    <row r="188" spans="2:65" s="13" customFormat="1" ht="11.25">
      <c r="B188" s="215"/>
      <c r="C188" s="216"/>
      <c r="D188" s="206" t="s">
        <v>128</v>
      </c>
      <c r="E188" s="217" t="s">
        <v>1</v>
      </c>
      <c r="F188" s="218" t="s">
        <v>341</v>
      </c>
      <c r="G188" s="216"/>
      <c r="H188" s="219">
        <v>32.700000000000003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128</v>
      </c>
      <c r="AU188" s="225" t="s">
        <v>87</v>
      </c>
      <c r="AV188" s="13" t="s">
        <v>87</v>
      </c>
      <c r="AW188" s="13" t="s">
        <v>33</v>
      </c>
      <c r="AX188" s="13" t="s">
        <v>77</v>
      </c>
      <c r="AY188" s="225" t="s">
        <v>119</v>
      </c>
    </row>
    <row r="189" spans="2:65" s="14" customFormat="1" ht="11.25">
      <c r="B189" s="226"/>
      <c r="C189" s="227"/>
      <c r="D189" s="206" t="s">
        <v>128</v>
      </c>
      <c r="E189" s="228" t="s">
        <v>1</v>
      </c>
      <c r="F189" s="229" t="s">
        <v>131</v>
      </c>
      <c r="G189" s="227"/>
      <c r="H189" s="230">
        <v>32.700000000000003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128</v>
      </c>
      <c r="AU189" s="236" t="s">
        <v>87</v>
      </c>
      <c r="AV189" s="14" t="s">
        <v>126</v>
      </c>
      <c r="AW189" s="14" t="s">
        <v>33</v>
      </c>
      <c r="AX189" s="14" t="s">
        <v>85</v>
      </c>
      <c r="AY189" s="236" t="s">
        <v>119</v>
      </c>
    </row>
    <row r="190" spans="2:65" s="1" customFormat="1" ht="16.5" customHeight="1">
      <c r="B190" s="33"/>
      <c r="C190" s="237" t="s">
        <v>236</v>
      </c>
      <c r="D190" s="237" t="s">
        <v>213</v>
      </c>
      <c r="E190" s="238" t="s">
        <v>360</v>
      </c>
      <c r="F190" s="239" t="s">
        <v>238</v>
      </c>
      <c r="G190" s="240" t="s">
        <v>134</v>
      </c>
      <c r="H190" s="241">
        <v>32.700000000000003</v>
      </c>
      <c r="I190" s="242"/>
      <c r="J190" s="243">
        <f>ROUND(I190*H190,2)</f>
        <v>0</v>
      </c>
      <c r="K190" s="239" t="s">
        <v>1</v>
      </c>
      <c r="L190" s="244"/>
      <c r="M190" s="245" t="s">
        <v>1</v>
      </c>
      <c r="N190" s="246" t="s">
        <v>42</v>
      </c>
      <c r="O190" s="65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AR190" s="202" t="s">
        <v>166</v>
      </c>
      <c r="AT190" s="202" t="s">
        <v>213</v>
      </c>
      <c r="AU190" s="202" t="s">
        <v>87</v>
      </c>
      <c r="AY190" s="16" t="s">
        <v>119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6" t="s">
        <v>85</v>
      </c>
      <c r="BK190" s="203">
        <f>ROUND(I190*H190,2)</f>
        <v>0</v>
      </c>
      <c r="BL190" s="16" t="s">
        <v>126</v>
      </c>
      <c r="BM190" s="202" t="s">
        <v>370</v>
      </c>
    </row>
    <row r="191" spans="2:65" s="13" customFormat="1" ht="11.25">
      <c r="B191" s="215"/>
      <c r="C191" s="216"/>
      <c r="D191" s="206" t="s">
        <v>128</v>
      </c>
      <c r="E191" s="217" t="s">
        <v>1</v>
      </c>
      <c r="F191" s="218" t="s">
        <v>341</v>
      </c>
      <c r="G191" s="216"/>
      <c r="H191" s="219">
        <v>32.700000000000003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128</v>
      </c>
      <c r="AU191" s="225" t="s">
        <v>87</v>
      </c>
      <c r="AV191" s="13" t="s">
        <v>87</v>
      </c>
      <c r="AW191" s="13" t="s">
        <v>33</v>
      </c>
      <c r="AX191" s="13" t="s">
        <v>77</v>
      </c>
      <c r="AY191" s="225" t="s">
        <v>119</v>
      </c>
    </row>
    <row r="192" spans="2:65" s="14" customFormat="1" ht="11.25">
      <c r="B192" s="226"/>
      <c r="C192" s="227"/>
      <c r="D192" s="206" t="s">
        <v>128</v>
      </c>
      <c r="E192" s="228" t="s">
        <v>1</v>
      </c>
      <c r="F192" s="229" t="s">
        <v>131</v>
      </c>
      <c r="G192" s="227"/>
      <c r="H192" s="230">
        <v>32.700000000000003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128</v>
      </c>
      <c r="AU192" s="236" t="s">
        <v>87</v>
      </c>
      <c r="AV192" s="14" t="s">
        <v>126</v>
      </c>
      <c r="AW192" s="14" t="s">
        <v>33</v>
      </c>
      <c r="AX192" s="14" t="s">
        <v>85</v>
      </c>
      <c r="AY192" s="236" t="s">
        <v>119</v>
      </c>
    </row>
    <row r="193" spans="2:65" s="1" customFormat="1" ht="16.5" customHeight="1">
      <c r="B193" s="33"/>
      <c r="C193" s="191" t="s">
        <v>7</v>
      </c>
      <c r="D193" s="191" t="s">
        <v>121</v>
      </c>
      <c r="E193" s="192" t="s">
        <v>349</v>
      </c>
      <c r="F193" s="193" t="s">
        <v>350</v>
      </c>
      <c r="G193" s="194" t="s">
        <v>124</v>
      </c>
      <c r="H193" s="195">
        <v>163.5</v>
      </c>
      <c r="I193" s="196"/>
      <c r="J193" s="197">
        <f>ROUND(I193*H193,2)</f>
        <v>0</v>
      </c>
      <c r="K193" s="193" t="s">
        <v>1</v>
      </c>
      <c r="L193" s="37"/>
      <c r="M193" s="198" t="s">
        <v>1</v>
      </c>
      <c r="N193" s="199" t="s">
        <v>42</v>
      </c>
      <c r="O193" s="65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02" t="s">
        <v>126</v>
      </c>
      <c r="AT193" s="202" t="s">
        <v>121</v>
      </c>
      <c r="AU193" s="202" t="s">
        <v>87</v>
      </c>
      <c r="AY193" s="16" t="s">
        <v>119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85</v>
      </c>
      <c r="BK193" s="203">
        <f>ROUND(I193*H193,2)</f>
        <v>0</v>
      </c>
      <c r="BL193" s="16" t="s">
        <v>126</v>
      </c>
      <c r="BM193" s="202" t="s">
        <v>371</v>
      </c>
    </row>
    <row r="194" spans="2:65" s="12" customFormat="1" ht="22.5">
      <c r="B194" s="204"/>
      <c r="C194" s="205"/>
      <c r="D194" s="206" t="s">
        <v>128</v>
      </c>
      <c r="E194" s="207" t="s">
        <v>1</v>
      </c>
      <c r="F194" s="208" t="s">
        <v>352</v>
      </c>
      <c r="G194" s="205"/>
      <c r="H194" s="207" t="s">
        <v>1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128</v>
      </c>
      <c r="AU194" s="214" t="s">
        <v>87</v>
      </c>
      <c r="AV194" s="12" t="s">
        <v>85</v>
      </c>
      <c r="AW194" s="12" t="s">
        <v>33</v>
      </c>
      <c r="AX194" s="12" t="s">
        <v>77</v>
      </c>
      <c r="AY194" s="214" t="s">
        <v>119</v>
      </c>
    </row>
    <row r="195" spans="2:65" s="13" customFormat="1" ht="11.25">
      <c r="B195" s="215"/>
      <c r="C195" s="216"/>
      <c r="D195" s="206" t="s">
        <v>128</v>
      </c>
      <c r="E195" s="217" t="s">
        <v>1</v>
      </c>
      <c r="F195" s="218" t="s">
        <v>346</v>
      </c>
      <c r="G195" s="216"/>
      <c r="H195" s="219">
        <v>163.5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128</v>
      </c>
      <c r="AU195" s="225" t="s">
        <v>87</v>
      </c>
      <c r="AV195" s="13" t="s">
        <v>87</v>
      </c>
      <c r="AW195" s="13" t="s">
        <v>33</v>
      </c>
      <c r="AX195" s="13" t="s">
        <v>77</v>
      </c>
      <c r="AY195" s="225" t="s">
        <v>119</v>
      </c>
    </row>
    <row r="196" spans="2:65" s="14" customFormat="1" ht="11.25">
      <c r="B196" s="226"/>
      <c r="C196" s="227"/>
      <c r="D196" s="206" t="s">
        <v>128</v>
      </c>
      <c r="E196" s="228" t="s">
        <v>1</v>
      </c>
      <c r="F196" s="229" t="s">
        <v>131</v>
      </c>
      <c r="G196" s="227"/>
      <c r="H196" s="230">
        <v>163.5</v>
      </c>
      <c r="I196" s="231"/>
      <c r="J196" s="227"/>
      <c r="K196" s="227"/>
      <c r="L196" s="232"/>
      <c r="M196" s="252"/>
      <c r="N196" s="253"/>
      <c r="O196" s="253"/>
      <c r="P196" s="253"/>
      <c r="Q196" s="253"/>
      <c r="R196" s="253"/>
      <c r="S196" s="253"/>
      <c r="T196" s="254"/>
      <c r="AT196" s="236" t="s">
        <v>128</v>
      </c>
      <c r="AU196" s="236" t="s">
        <v>87</v>
      </c>
      <c r="AV196" s="14" t="s">
        <v>126</v>
      </c>
      <c r="AW196" s="14" t="s">
        <v>33</v>
      </c>
      <c r="AX196" s="14" t="s">
        <v>85</v>
      </c>
      <c r="AY196" s="236" t="s">
        <v>119</v>
      </c>
    </row>
    <row r="197" spans="2:65" s="1" customFormat="1" ht="6.95" customHeight="1">
      <c r="B197" s="48"/>
      <c r="C197" s="49"/>
      <c r="D197" s="49"/>
      <c r="E197" s="49"/>
      <c r="F197" s="49"/>
      <c r="G197" s="49"/>
      <c r="H197" s="49"/>
      <c r="I197" s="141"/>
      <c r="J197" s="49"/>
      <c r="K197" s="49"/>
      <c r="L197" s="37"/>
    </row>
  </sheetData>
  <sheetProtection algorithmName="SHA-512" hashValue="nBDILevM7Nf+zjHjpbtFnOgyDjFD2hsMp/1tyNAfub3Tj1yF4P1g5Uf5YWOLeS7KAGKXXUjiW6b2yryba57H5g==" saltValue="f95XdmC/9iNVF7bfF00+T8N1/+fwNB39BD+n7Hq0KVJyc0oEg6pfb5agt5J28mrYt3q6P3UH8ZTTpikkl/HvgA==" spinCount="100000" sheet="1" objects="1" scenarios="1" formatColumns="0" formatRows="0" autoFilter="0"/>
  <autoFilter ref="C119:K19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horizontalDpi="4294967293" verticalDpi="4294967293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01 - ZALOŽENÍ TRVALKOVÝCH...</vt:lpstr>
      <vt:lpstr>02 - NÁSLEDNÁ 3 LETÁ PÉČE</vt:lpstr>
      <vt:lpstr>'01 - ZALOŽENÍ TRVALKOVÝCH...'!Názvy_tisku</vt:lpstr>
      <vt:lpstr>'02 - NÁSLEDNÁ 3 LETÁ PÉČE'!Názvy_tisku</vt:lpstr>
      <vt:lpstr>'Rekapitulace stavby'!Názvy_tisku</vt:lpstr>
      <vt:lpstr>'01 - ZALOŽENÍ TRVALKOVÝCH...'!Oblast_tisku</vt:lpstr>
      <vt:lpstr>'02 - NÁSLEDNÁ 3 LETÁ PÉČE'!Oblast_tisku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Magda-PC\Magda</dc:creator>
  <cp:lastModifiedBy>Magda</cp:lastModifiedBy>
  <cp:lastPrinted>2019-12-16T09:38:37Z</cp:lastPrinted>
  <dcterms:created xsi:type="dcterms:W3CDTF">2019-12-16T09:25:25Z</dcterms:created>
  <dcterms:modified xsi:type="dcterms:W3CDTF">2019-12-16T09:54:18Z</dcterms:modified>
</cp:coreProperties>
</file>