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data\DOKUMENTY\SÚZ\VŘ KÁCENÍ A OŘEZ ŠPOROVNICE\"/>
    </mc:Choice>
  </mc:AlternateContent>
  <bookViews>
    <workbookView xWindow="0" yWindow="0" windowWidth="24000" windowHeight="97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51" i="1" l="1"/>
  <c r="BI151" i="1"/>
  <c r="BH151" i="1"/>
  <c r="BG151" i="1"/>
  <c r="BF151" i="1"/>
  <c r="T151" i="1"/>
  <c r="R151" i="1"/>
  <c r="P151" i="1"/>
  <c r="J151" i="1"/>
  <c r="BE151" i="1" s="1"/>
  <c r="BK145" i="1"/>
  <c r="BI145" i="1"/>
  <c r="BH145" i="1"/>
  <c r="BG145" i="1"/>
  <c r="BF145" i="1"/>
  <c r="T145" i="1"/>
  <c r="R145" i="1"/>
  <c r="P145" i="1"/>
  <c r="J145" i="1"/>
  <c r="BE145" i="1" s="1"/>
  <c r="BK139" i="1"/>
  <c r="BI139" i="1"/>
  <c r="BH139" i="1"/>
  <c r="BG139" i="1"/>
  <c r="BF139" i="1"/>
  <c r="T139" i="1"/>
  <c r="R139" i="1"/>
  <c r="P139" i="1"/>
  <c r="J139" i="1"/>
  <c r="BE139" i="1" s="1"/>
  <c r="BK133" i="1"/>
  <c r="BI133" i="1"/>
  <c r="BH133" i="1"/>
  <c r="BG133" i="1"/>
  <c r="BF133" i="1"/>
  <c r="T133" i="1"/>
  <c r="R133" i="1"/>
  <c r="P133" i="1"/>
  <c r="J133" i="1"/>
  <c r="BE133" i="1" s="1"/>
  <c r="BK127" i="1"/>
  <c r="BI127" i="1"/>
  <c r="BH127" i="1"/>
  <c r="BG127" i="1"/>
  <c r="BF127" i="1"/>
  <c r="T127" i="1"/>
  <c r="R127" i="1"/>
  <c r="P127" i="1"/>
  <c r="J127" i="1"/>
  <c r="BE127" i="1" s="1"/>
  <c r="BK121" i="1"/>
  <c r="BI121" i="1"/>
  <c r="BH121" i="1"/>
  <c r="BG121" i="1"/>
  <c r="BF121" i="1"/>
  <c r="T121" i="1"/>
  <c r="R121" i="1"/>
  <c r="P121" i="1"/>
  <c r="J121" i="1"/>
  <c r="BE121" i="1" s="1"/>
  <c r="J14" i="1"/>
  <c r="F48" i="1"/>
  <c r="BK116" i="1"/>
  <c r="BI116" i="1"/>
  <c r="BH116" i="1"/>
  <c r="BG116" i="1"/>
  <c r="BF116" i="1"/>
  <c r="T116" i="1"/>
  <c r="R116" i="1"/>
  <c r="P116" i="1"/>
  <c r="J116" i="1"/>
  <c r="BE116" i="1" s="1"/>
  <c r="BK111" i="1"/>
  <c r="BI111" i="1"/>
  <c r="BH111" i="1"/>
  <c r="BG111" i="1"/>
  <c r="BF111" i="1"/>
  <c r="T111" i="1"/>
  <c r="R111" i="1"/>
  <c r="P111" i="1"/>
  <c r="J111" i="1"/>
  <c r="BE111" i="1" s="1"/>
  <c r="BK106" i="1"/>
  <c r="BI106" i="1"/>
  <c r="BH106" i="1"/>
  <c r="BG106" i="1"/>
  <c r="BF106" i="1"/>
  <c r="T106" i="1"/>
  <c r="R106" i="1"/>
  <c r="P106" i="1"/>
  <c r="J106" i="1"/>
  <c r="BE106" i="1" s="1"/>
  <c r="BK101" i="1"/>
  <c r="BI101" i="1"/>
  <c r="BH101" i="1"/>
  <c r="BG101" i="1"/>
  <c r="BF101" i="1"/>
  <c r="T101" i="1"/>
  <c r="R101" i="1"/>
  <c r="P101" i="1"/>
  <c r="J101" i="1"/>
  <c r="BE101" i="1" s="1"/>
  <c r="BK96" i="1"/>
  <c r="BI96" i="1"/>
  <c r="BH96" i="1"/>
  <c r="BG96" i="1"/>
  <c r="BF96" i="1"/>
  <c r="T96" i="1"/>
  <c r="R96" i="1"/>
  <c r="P96" i="1"/>
  <c r="J96" i="1"/>
  <c r="BE96" i="1" s="1"/>
  <c r="BK91" i="1"/>
  <c r="BI91" i="1"/>
  <c r="BH91" i="1"/>
  <c r="BG91" i="1"/>
  <c r="BF91" i="1"/>
  <c r="T91" i="1"/>
  <c r="R91" i="1"/>
  <c r="P91" i="1"/>
  <c r="J91" i="1"/>
  <c r="BE91" i="1" s="1"/>
  <c r="BK88" i="1"/>
  <c r="BI88" i="1"/>
  <c r="BH88" i="1"/>
  <c r="BG88" i="1"/>
  <c r="BF88" i="1"/>
  <c r="T88" i="1"/>
  <c r="R88" i="1"/>
  <c r="P88" i="1"/>
  <c r="J88" i="1"/>
  <c r="BE88" i="1" s="1"/>
  <c r="BK84" i="1"/>
  <c r="BI84" i="1"/>
  <c r="BH84" i="1"/>
  <c r="BG84" i="1"/>
  <c r="BF84" i="1"/>
  <c r="T84" i="1"/>
  <c r="R84" i="1"/>
  <c r="P84" i="1"/>
  <c r="J84" i="1"/>
  <c r="BE84" i="1" s="1"/>
  <c r="BK79" i="1"/>
  <c r="BI79" i="1"/>
  <c r="BH79" i="1"/>
  <c r="BG79" i="1"/>
  <c r="BF79" i="1"/>
  <c r="T79" i="1"/>
  <c r="T78" i="1" s="1"/>
  <c r="R79" i="1"/>
  <c r="P79" i="1"/>
  <c r="J79" i="1"/>
  <c r="BE79" i="1" s="1"/>
  <c r="J73" i="1"/>
  <c r="F73" i="1"/>
  <c r="J72" i="1"/>
  <c r="F72" i="1"/>
  <c r="F70" i="1"/>
  <c r="E68" i="1"/>
  <c r="J47" i="1"/>
  <c r="F47" i="1"/>
  <c r="F45" i="1"/>
  <c r="E43" i="1"/>
  <c r="J32" i="1"/>
  <c r="J31" i="1"/>
  <c r="J30" i="1"/>
  <c r="J45" i="1"/>
  <c r="E7" i="1"/>
  <c r="E66" i="1" s="1"/>
  <c r="BK120" i="1" l="1"/>
  <c r="J120" i="1"/>
  <c r="J56" i="1" s="1"/>
  <c r="J87" i="1"/>
  <c r="J78" i="1"/>
  <c r="P120" i="1"/>
  <c r="BK78" i="1"/>
  <c r="T120" i="1"/>
  <c r="R120" i="1"/>
  <c r="R87" i="1"/>
  <c r="J29" i="1"/>
  <c r="BK87" i="1"/>
  <c r="J55" i="1" s="1"/>
  <c r="T87" i="1"/>
  <c r="T77" i="1" s="1"/>
  <c r="T76" i="1" s="1"/>
  <c r="E41" i="1"/>
  <c r="F29" i="1"/>
  <c r="F30" i="1"/>
  <c r="P87" i="1"/>
  <c r="R78" i="1"/>
  <c r="R77" i="1" s="1"/>
  <c r="R76" i="1" s="1"/>
  <c r="F31" i="1"/>
  <c r="P78" i="1"/>
  <c r="F32" i="1"/>
  <c r="J28" i="1"/>
  <c r="F28" i="1"/>
  <c r="J54" i="1"/>
  <c r="J70" i="1"/>
  <c r="J77" i="1" l="1"/>
  <c r="J76" i="1" s="1"/>
  <c r="P77" i="1"/>
  <c r="P76" i="1" s="1"/>
  <c r="BK77" i="1"/>
  <c r="J53" i="1" l="1"/>
  <c r="BK76" i="1"/>
  <c r="J52" i="1" l="1"/>
  <c r="J25" i="1"/>
  <c r="J34" i="1" s="1"/>
</calcChain>
</file>

<file path=xl/sharedStrings.xml><?xml version="1.0" encoding="utf-8"?>
<sst xmlns="http://schemas.openxmlformats.org/spreadsheetml/2006/main" count="903" uniqueCount="158">
  <si>
    <t>{758849a8-73bc-460f-9968-9fb3b589557f}</t>
  </si>
  <si>
    <t>2</t>
  </si>
  <si>
    <t>v ---  níže se nacházejí doplnkové a pomocné údaje k sestavám  --- v</t>
  </si>
  <si>
    <t>False</t>
  </si>
  <si>
    <t>Stavba:</t>
  </si>
  <si>
    <t>Objekt:</t>
  </si>
  <si>
    <t>KSO:</t>
  </si>
  <si>
    <t/>
  </si>
  <si>
    <t>CC-CZ:</t>
  </si>
  <si>
    <t>Místo:</t>
  </si>
  <si>
    <t>obvod Radvanice a Bartovice</t>
  </si>
  <si>
    <t>Datum:</t>
  </si>
  <si>
    <t>Zadavatel:</t>
  </si>
  <si>
    <t>IČ:</t>
  </si>
  <si>
    <t>DIČ:</t>
  </si>
  <si>
    <t>Uchazeč:</t>
  </si>
  <si>
    <t>Projektant:</t>
  </si>
  <si>
    <t>69221189</t>
  </si>
  <si>
    <t>Ing. Magda Cigánková Fialová</t>
  </si>
  <si>
    <t>Zpracovatel: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</si>
  <si>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</si>
  <si>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</si>
  <si>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</si>
  <si>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</si>
  <si>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</si>
  <si>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</si>
  <si>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</si>
  <si>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</si>
  <si>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</si>
  <si>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</si>
  <si>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</si>
  <si>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</si>
  <si>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</si>
  <si>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</si>
  <si>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</si>
  <si>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</si>
  <si>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</si>
  <si>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</si>
  <si>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</si>
  <si>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</si>
  <si>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</si>
  <si>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</si>
  <si>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</si>
  <si>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</si>
  <si>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</si>
  <si>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</si>
  <si>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</si>
  <si>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</si>
  <si>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</si>
  <si>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</si>
  <si>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</si>
  <si>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</si>
  <si>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</si>
  <si>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</si>
  <si>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</si>
  <si>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</si>
  <si>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</si>
  <si>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</si>
  <si>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</si>
  <si>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</si>
  <si>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</si>
  <si>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</si>
  <si>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</si>
  <si>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</si>
  <si>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111212362</t>
  </si>
  <si>
    <t>Odstranění náletů do 10cm přes 500 m2 nad 1m ve svahu do 1:2</t>
  </si>
  <si>
    <t>m2</t>
  </si>
  <si>
    <t>CS ÚRS 2017 01</t>
  </si>
  <si>
    <t>4</t>
  </si>
  <si>
    <t>1675785764</t>
  </si>
  <si>
    <t>VV</t>
  </si>
  <si>
    <t>"špatná přístupnost a svažitost pozemku"</t>
  </si>
  <si>
    <t>True</t>
  </si>
  <si>
    <t>"vyčištění ploch od náletů, probírka"</t>
  </si>
  <si>
    <t>32552+1170+955</t>
  </si>
  <si>
    <t>Součet</t>
  </si>
  <si>
    <t>111212352</t>
  </si>
  <si>
    <t>Odstranění nevhodných dřevin do 100 m2 nad 1m ve svahu do 1:2</t>
  </si>
  <si>
    <t>752451459</t>
  </si>
  <si>
    <t>"odstranění keřů č.274" 4</t>
  </si>
  <si>
    <t>3</t>
  </si>
  <si>
    <t>8</t>
  </si>
  <si>
    <t>6</t>
  </si>
  <si>
    <t>PĚSTEBNÍ ZÁSAHY, ŘEZY</t>
  </si>
  <si>
    <t>7</t>
  </si>
  <si>
    <t>184852114</t>
  </si>
  <si>
    <t>Řez stromu bezpečnostní o ploše koruny do 100 m2 lezeckou technikou</t>
  </si>
  <si>
    <t>kus</t>
  </si>
  <si>
    <t>621345153</t>
  </si>
  <si>
    <t>"strom č.264(96m2)" 1</t>
  </si>
  <si>
    <t>184852211</t>
  </si>
  <si>
    <t>Řez stromu zdravotní o ploše koruny do 30 m2 lezeckou technikou</t>
  </si>
  <si>
    <t>-929659873</t>
  </si>
  <si>
    <t>"čísla dřevin dle dendrologického průzkumu"</t>
  </si>
  <si>
    <t>"282"</t>
  </si>
  <si>
    <t>9</t>
  </si>
  <si>
    <t>184852212</t>
  </si>
  <si>
    <t>Řez stromu zdravotní o ploše koruny do 60 m2 lezeckou technikou</t>
  </si>
  <si>
    <t>1981065017</t>
  </si>
  <si>
    <t>"48, 65, 270"</t>
  </si>
  <si>
    <t>10</t>
  </si>
  <si>
    <t>184852214</t>
  </si>
  <si>
    <t>Řez stromu zdravotní o ploše koruny do 120 m2 lezeckou technikou</t>
  </si>
  <si>
    <t>96560423</t>
  </si>
  <si>
    <t>"242"</t>
  </si>
  <si>
    <t>11</t>
  </si>
  <si>
    <t>184852219</t>
  </si>
  <si>
    <t>Řez stromu zdravotní o ploše koruny do 270 m2 lezeckou technikou</t>
  </si>
  <si>
    <t>194880325</t>
  </si>
  <si>
    <t>"227"</t>
  </si>
  <si>
    <t>12</t>
  </si>
  <si>
    <t>R 6</t>
  </si>
  <si>
    <t>Řez keřů netrnitých zmlazením - sesazovací řez</t>
  </si>
  <si>
    <t>1106796455</t>
  </si>
  <si>
    <t>"216"</t>
  </si>
  <si>
    <t>15</t>
  </si>
  <si>
    <t>13</t>
  </si>
  <si>
    <t>R 8</t>
  </si>
  <si>
    <t>Řez stromu na torzo</t>
  </si>
  <si>
    <t>902310355</t>
  </si>
  <si>
    <t>"č.s. 351,381,384,467,477,486,508,550" 8</t>
  </si>
  <si>
    <t>Ostravské městské lesy a zeleň, s.r.o.</t>
  </si>
  <si>
    <t>KÁCENÍ</t>
  </si>
  <si>
    <t>112151111</t>
  </si>
  <si>
    <t>Směrové kácení stromů s rozřezáním a odvětvením D kmene do 200 mm</t>
  </si>
  <si>
    <t>2092208712</t>
  </si>
  <si>
    <t>"včetně nezbytných činností a materiálů, zejména rozřezání, vodorovné přemístění pro likvidaci či odvoz a složení na hromady do 20m"</t>
  </si>
  <si>
    <t>"vysoká svažitost pozemku"</t>
  </si>
  <si>
    <t>"v porostech ploch 3A, 3B, 4A, 4B, 5" 0</t>
  </si>
  <si>
    <t>"na ploše 1,6,7" 36</t>
  </si>
  <si>
    <t>112151112</t>
  </si>
  <si>
    <t>Směrové kácení stromů s rozřezáním a odvětvením D kmene do 300 mm</t>
  </si>
  <si>
    <t>714890299</t>
  </si>
  <si>
    <t>"v porostech ploch 3A, 3B, 4A, 4B, 5" 357</t>
  </si>
  <si>
    <t>"na ploše 1,6,7" 35+1</t>
  </si>
  <si>
    <t>112151113</t>
  </si>
  <si>
    <t>Směrové kácení stromů s rozřezáním a odvětvením D kmene do 400 mm</t>
  </si>
  <si>
    <t>-443536852</t>
  </si>
  <si>
    <t>"v porostech ploch 3A, 3B, 4A, 4B, 5" 144</t>
  </si>
  <si>
    <t>"na ploše 1,6,7" 64+2</t>
  </si>
  <si>
    <t>112151114</t>
  </si>
  <si>
    <t>Směrové kácení stromů s rozřezáním a odvětvením D kmene do 500 mm</t>
  </si>
  <si>
    <t>-1197774593</t>
  </si>
  <si>
    <t>"v porostech ploch 3A, 3B, 4A, 4B, 5" 104</t>
  </si>
  <si>
    <t>"na ploše 1,6,7" 33</t>
  </si>
  <si>
    <t>112151115</t>
  </si>
  <si>
    <t>Směrové kácení stromů s rozřezáním a odvětvením D kmene do 600 mm</t>
  </si>
  <si>
    <t>-1582337087</t>
  </si>
  <si>
    <t>"v porostech ploch 3A, 3B, 4A, 4B, 5" 48</t>
  </si>
  <si>
    <t>"na ploše 1,6,7" 9</t>
  </si>
  <si>
    <t>112151116</t>
  </si>
  <si>
    <t>Směrové kácení stromů s rozřezáním a odvětvením D kmene do 700 mm</t>
  </si>
  <si>
    <t>89662467</t>
  </si>
  <si>
    <t>"na ploše 1,6,7" 1</t>
  </si>
  <si>
    <t xml:space="preserve">    2 - PĚSTEBNÍ ZÁSAHY, ŘEZY</t>
  </si>
  <si>
    <t>3 - KÁCENÍ</t>
  </si>
  <si>
    <t>Sanační a pěstební zásahy na zeleni (kácení a ořez stromů)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</si>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</sst>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%"/>
    <numFmt numFmtId="166" formatCode="#,##0.00000"/>
    <numFmt numFmtId="167" formatCode="#,##0.000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800080"/>
      <name val="Arial CE"/>
    </font>
    <font>
      <sz val="7"/>
      <color rgb="FF969696"/>
      <name val="Arial CE"/>
    </font>
    <font>
      <sz val="8"/>
      <color rgb="FF505050"/>
      <name val="Arial CE"/>
    </font>
    <font>
      <sz val="8"/>
      <color rgb="FFFF000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3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164" fontId="5" fillId="0" borderId="0" xfId="0" applyNumberFormat="1" applyFont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5" fontId="3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 applyProtection="1">
      <alignment vertical="center"/>
      <protection locked="0"/>
    </xf>
    <xf numFmtId="4" fontId="9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10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/>
    </xf>
    <xf numFmtId="4" fontId="7" fillId="0" borderId="0" xfId="0" applyNumberFormat="1" applyFont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0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4" fontId="12" fillId="0" borderId="10" xfId="0" applyNumberFormat="1" applyFont="1" applyBorder="1" applyAlignment="1" applyProtection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10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  <protection locked="0"/>
    </xf>
    <xf numFmtId="4" fontId="13" fillId="0" borderId="10" xfId="0" applyNumberFormat="1" applyFont="1" applyBorder="1" applyAlignment="1" applyProtection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4" fontId="7" fillId="0" borderId="0" xfId="0" applyNumberFormat="1" applyFont="1" applyAlignment="1" applyProtection="1"/>
    <xf numFmtId="0" fontId="0" fillId="0" borderId="14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6" fontId="15" fillId="0" borderId="4" xfId="0" applyNumberFormat="1" applyFont="1" applyBorder="1" applyAlignment="1" applyProtection="1"/>
    <xf numFmtId="166" fontId="15" fillId="0" borderId="15" xfId="0" applyNumberFormat="1" applyFont="1" applyBorder="1" applyAlignment="1" applyProtection="1"/>
    <xf numFmtId="4" fontId="16" fillId="0" borderId="0" xfId="0" applyNumberFormat="1" applyFont="1" applyAlignment="1">
      <alignment vertical="center"/>
    </xf>
    <xf numFmtId="0" fontId="17" fillId="0" borderId="3" xfId="0" applyFont="1" applyBorder="1" applyAlignment="1" applyProtection="1"/>
    <xf numFmtId="0" fontId="17" fillId="0" borderId="0" xfId="0" applyFont="1" applyAlignment="1" applyProtection="1"/>
    <xf numFmtId="0" fontId="17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7" fillId="0" borderId="0" xfId="0" applyFont="1" applyAlignment="1" applyProtection="1">
      <protection locked="0"/>
    </xf>
    <xf numFmtId="4" fontId="12" fillId="0" borderId="0" xfId="0" applyNumberFormat="1" applyFont="1" applyAlignment="1" applyProtection="1"/>
    <xf numFmtId="0" fontId="17" fillId="0" borderId="3" xfId="0" applyFont="1" applyBorder="1" applyAlignment="1"/>
    <xf numFmtId="0" fontId="17" fillId="0" borderId="16" xfId="0" applyFont="1" applyBorder="1" applyAlignment="1" applyProtection="1"/>
    <xf numFmtId="0" fontId="17" fillId="0" borderId="0" xfId="0" applyFont="1" applyBorder="1" applyAlignment="1" applyProtection="1"/>
    <xf numFmtId="166" fontId="17" fillId="0" borderId="0" xfId="0" applyNumberFormat="1" applyFont="1" applyBorder="1" applyAlignment="1" applyProtection="1"/>
    <xf numFmtId="166" fontId="17" fillId="0" borderId="17" xfId="0" applyNumberFormat="1" applyFont="1" applyBorder="1" applyAlignment="1" applyProtection="1"/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vertical="center"/>
    </xf>
    <xf numFmtId="0" fontId="13" fillId="0" borderId="0" xfId="0" applyFont="1" applyAlignment="1" applyProtection="1">
      <alignment horizontal="left"/>
    </xf>
    <xf numFmtId="4" fontId="13" fillId="0" borderId="0" xfId="0" applyNumberFormat="1" applyFont="1" applyAlignment="1" applyProtection="1"/>
    <xf numFmtId="0" fontId="10" fillId="0" borderId="18" xfId="0" applyFont="1" applyBorder="1" applyAlignment="1" applyProtection="1">
      <alignment horizontal="center" vertical="center"/>
    </xf>
    <xf numFmtId="49" fontId="10" fillId="0" borderId="18" xfId="0" applyNumberFormat="1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167" fontId="10" fillId="0" borderId="18" xfId="0" applyNumberFormat="1" applyFont="1" applyBorder="1" applyAlignment="1" applyProtection="1">
      <alignment vertical="center"/>
    </xf>
    <xf numFmtId="4" fontId="10" fillId="0" borderId="18" xfId="0" applyNumberFormat="1" applyFont="1" applyBorder="1" applyAlignment="1" applyProtection="1">
      <alignment vertical="center"/>
      <protection locked="0"/>
    </xf>
    <xf numFmtId="4" fontId="10" fillId="0" borderId="18" xfId="0" applyNumberFormat="1" applyFont="1" applyBorder="1" applyAlignment="1" applyProtection="1">
      <alignment vertical="center"/>
    </xf>
    <xf numFmtId="0" fontId="14" fillId="2" borderId="16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14" fillId="0" borderId="0" xfId="0" applyNumberFormat="1" applyFont="1" applyBorder="1" applyAlignment="1" applyProtection="1">
      <alignment vertical="center"/>
    </xf>
    <xf numFmtId="166" fontId="14" fillId="0" borderId="17" xfId="0" applyNumberFormat="1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vertical="center"/>
      <protection locked="0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167" fontId="20" fillId="0" borderId="0" xfId="0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3" xfId="0" applyFont="1" applyBorder="1" applyAlignment="1">
      <alignment vertical="center"/>
    </xf>
    <xf numFmtId="0" fontId="20" fillId="0" borderId="1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 wrapText="1"/>
    </xf>
    <xf numFmtId="167" fontId="21" fillId="0" borderId="0" xfId="0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1" fillId="0" borderId="1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17" xfId="0" applyFont="1" applyBorder="1" applyAlignment="1" applyProtection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vertical="center"/>
    </xf>
    <xf numFmtId="0" fontId="21" fillId="0" borderId="20" xfId="0" applyFont="1" applyBorder="1" applyAlignment="1" applyProtection="1">
      <alignment vertical="center"/>
    </xf>
    <xf numFmtId="0" fontId="19" fillId="0" borderId="20" xfId="0" applyFont="1" applyBorder="1" applyAlignment="1" applyProtection="1">
      <alignment horizontal="left" vertical="center"/>
    </xf>
    <xf numFmtId="0" fontId="21" fillId="0" borderId="20" xfId="0" applyFont="1" applyBorder="1" applyAlignment="1" applyProtection="1">
      <alignment horizontal="left" vertical="center"/>
    </xf>
    <xf numFmtId="0" fontId="21" fillId="0" borderId="20" xfId="0" applyFont="1" applyBorder="1" applyAlignment="1" applyProtection="1">
      <alignment horizontal="left" vertical="center" wrapText="1"/>
    </xf>
    <xf numFmtId="167" fontId="21" fillId="0" borderId="20" xfId="0" applyNumberFormat="1" applyFont="1" applyBorder="1" applyAlignment="1" applyProtection="1">
      <alignment vertical="center"/>
    </xf>
    <xf numFmtId="0" fontId="21" fillId="0" borderId="2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_000\Desktop\ZELE&#327;\V&#344;%202020\&#352;POROVNICE\Rozpo&#269;ty\Cenov&#225;%20nab&#237;dka%20OMLZ%20-%20OBNOVA%20V%20LOKALIT&#282;%20&#352;POROVNICK&#193;%20+10LET%20&#2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0 - Ostatní a vedlejší n..."/>
      <sheetName val="01 - Dp - Sanační a pěste..."/>
      <sheetName val="01N - Dp - Sanační a pěst..."/>
      <sheetName val="02 - TERÉNNÍ ÚPRAVY A ČIŠ..."/>
      <sheetName val="02N - TERÉNNÍ ÚPRAVY A ČI..."/>
      <sheetName val="02T - BUDOVÁNÍ TŮNÍ - způ..."/>
      <sheetName val="03 - NOVÉ VÝSADBY - způso..."/>
      <sheetName val="03N - NOVÉ VÝSADBY- nezpů..."/>
      <sheetName val="04 - MOBILIÁŘ A PRVKY K P..."/>
      <sheetName val="05 - NÁSLEDNÁ PÉČE - způs..."/>
      <sheetName val="05N - NÁSLEDNÁ PÉČE - nez..."/>
      <sheetName val="06N - NÁSLADNÁ PÉČE 10ti ..."/>
    </sheetNames>
    <sheetDataSet>
      <sheetData sheetId="0">
        <row r="6">
          <cell r="K6" t="str">
            <v>OBNOVA V LOKALITĚ ŠPOROVNICKÁ k.ú.RADVANICE</v>
          </cell>
        </row>
        <row r="10">
          <cell r="AN10" t="str">
            <v>00845451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tabSelected="1" workbookViewId="0">
      <selection activeCell="J153" sqref="J153"/>
    </sheetView>
  </sheetViews>
  <sheetFormatPr defaultRowHeight="15" x14ac:dyDescent="0.25"/>
  <cols>
    <col min="1" max="1" width="7.140625" customWidth="1"/>
    <col min="2" max="2" width="1.42578125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" customWidth="1"/>
    <col min="8" max="8" width="9.85546875" customWidth="1"/>
    <col min="9" max="9" width="17.28515625" style="1" customWidth="1"/>
    <col min="10" max="10" width="17.28515625" customWidth="1"/>
    <col min="11" max="11" width="17.28515625" hidden="1" customWidth="1"/>
    <col min="12" max="12" width="8" customWidth="1"/>
    <col min="13" max="13" width="9.28515625" hidden="1" customWidth="1"/>
    <col min="15" max="20" width="12.140625" hidden="1" customWidth="1"/>
    <col min="21" max="21" width="14" hidden="1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2" spans="2:46" ht="36.950000000000003" customHeight="1" x14ac:dyDescent="0.25"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0</v>
      </c>
    </row>
    <row r="3" spans="2:46" ht="6.95" customHeight="1" x14ac:dyDescent="0.25">
      <c r="B3" s="3"/>
      <c r="C3" s="4"/>
      <c r="D3" s="4"/>
      <c r="E3" s="4"/>
      <c r="F3" s="4"/>
      <c r="G3" s="4"/>
      <c r="H3" s="4"/>
      <c r="I3" s="5"/>
      <c r="J3" s="4"/>
      <c r="K3" s="4"/>
      <c r="L3" s="6"/>
      <c r="AT3" s="2" t="s">
        <v>1</v>
      </c>
    </row>
    <row r="4" spans="2:46" ht="24.95" customHeight="1" x14ac:dyDescent="0.25">
      <c r="B4" s="6"/>
      <c r="D4" s="7" t="s">
        <v>157</v>
      </c>
      <c r="L4" s="6"/>
      <c r="M4" s="8" t="s">
        <v>2</v>
      </c>
      <c r="AT4" s="2" t="s">
        <v>3</v>
      </c>
    </row>
    <row r="5" spans="2:46" ht="6.95" customHeight="1" x14ac:dyDescent="0.25">
      <c r="B5" s="6"/>
      <c r="L5" s="6"/>
    </row>
    <row r="6" spans="2:46" ht="12" customHeight="1" x14ac:dyDescent="0.25">
      <c r="B6" s="6"/>
      <c r="D6" s="9" t="s">
        <v>4</v>
      </c>
      <c r="L6" s="6"/>
    </row>
    <row r="7" spans="2:46" ht="16.5" customHeight="1" x14ac:dyDescent="0.25">
      <c r="B7" s="6"/>
      <c r="E7" s="169" t="str">
        <f>'[1]Rekapitulace stavby'!K6</f>
        <v>OBNOVA V LOKALITĚ ŠPOROVNICKÁ k.ú.RADVANICE</v>
      </c>
      <c r="F7" s="170"/>
      <c r="G7" s="170"/>
      <c r="H7" s="170"/>
      <c r="L7" s="6"/>
    </row>
    <row r="8" spans="2:46" s="11" customFormat="1" ht="12" customHeight="1" x14ac:dyDescent="0.25">
      <c r="B8" s="10"/>
      <c r="D8" s="9" t="s">
        <v>5</v>
      </c>
      <c r="I8" s="12"/>
      <c r="L8" s="10"/>
    </row>
    <row r="9" spans="2:46" s="11" customFormat="1" ht="36.950000000000003" customHeight="1" x14ac:dyDescent="0.25">
      <c r="B9" s="10"/>
      <c r="E9" s="171" t="s">
        <v>156</v>
      </c>
      <c r="F9" s="172"/>
      <c r="G9" s="172"/>
      <c r="H9" s="172"/>
      <c r="I9" s="12"/>
      <c r="L9" s="10"/>
    </row>
    <row r="10" spans="2:46" s="11" customFormat="1" x14ac:dyDescent="0.25">
      <c r="B10" s="10"/>
      <c r="I10" s="12"/>
      <c r="L10" s="10"/>
    </row>
    <row r="11" spans="2:46" s="11" customFormat="1" ht="12" customHeight="1" x14ac:dyDescent="0.25">
      <c r="B11" s="10"/>
      <c r="D11" s="9" t="s">
        <v>6</v>
      </c>
      <c r="F11" s="13" t="s">
        <v>7</v>
      </c>
      <c r="I11" s="14" t="s">
        <v>8</v>
      </c>
      <c r="J11" s="13" t="s">
        <v>7</v>
      </c>
      <c r="L11" s="10"/>
    </row>
    <row r="12" spans="2:46" s="11" customFormat="1" ht="12" customHeight="1" x14ac:dyDescent="0.25">
      <c r="B12" s="10"/>
      <c r="D12" s="9" t="s">
        <v>9</v>
      </c>
      <c r="F12" s="13" t="s">
        <v>10</v>
      </c>
      <c r="I12" s="14" t="s">
        <v>11</v>
      </c>
      <c r="J12" s="15">
        <v>44054</v>
      </c>
      <c r="L12" s="10"/>
    </row>
    <row r="13" spans="2:46" s="11" customFormat="1" ht="10.9" customHeight="1" x14ac:dyDescent="0.25">
      <c r="B13" s="10"/>
      <c r="I13" s="12"/>
      <c r="L13" s="10"/>
    </row>
    <row r="14" spans="2:46" s="11" customFormat="1" ht="12" customHeight="1" x14ac:dyDescent="0.25">
      <c r="B14" s="10"/>
      <c r="D14" s="9" t="s">
        <v>12</v>
      </c>
      <c r="I14" s="14" t="s">
        <v>13</v>
      </c>
      <c r="J14" s="16" t="str">
        <f>'[1]Rekapitulace stavby'!AN10</f>
        <v>00845451</v>
      </c>
      <c r="L14" s="10"/>
    </row>
    <row r="15" spans="2:46" s="11" customFormat="1" ht="18" customHeight="1" x14ac:dyDescent="0.25">
      <c r="B15" s="10"/>
      <c r="E15" s="13" t="s">
        <v>121</v>
      </c>
      <c r="I15" s="14" t="s">
        <v>14</v>
      </c>
      <c r="J15" s="156"/>
      <c r="L15" s="10"/>
    </row>
    <row r="16" spans="2:46" s="11" customFormat="1" ht="6.95" customHeight="1" x14ac:dyDescent="0.25">
      <c r="B16" s="10"/>
      <c r="I16" s="12"/>
      <c r="L16" s="10"/>
    </row>
    <row r="17" spans="2:12" s="11" customFormat="1" ht="12" customHeight="1" x14ac:dyDescent="0.25">
      <c r="B17" s="10"/>
      <c r="D17" s="9" t="s">
        <v>15</v>
      </c>
      <c r="I17" s="14" t="s">
        <v>13</v>
      </c>
      <c r="J17" s="16"/>
      <c r="L17" s="10"/>
    </row>
    <row r="18" spans="2:12" s="11" customFormat="1" ht="18" customHeight="1" x14ac:dyDescent="0.25">
      <c r="B18" s="10"/>
      <c r="E18" s="173"/>
      <c r="F18" s="174"/>
      <c r="G18" s="174"/>
      <c r="H18" s="174"/>
      <c r="I18" s="14" t="s">
        <v>14</v>
      </c>
      <c r="J18" s="156"/>
      <c r="L18" s="10"/>
    </row>
    <row r="19" spans="2:12" s="11" customFormat="1" ht="6.95" customHeight="1" x14ac:dyDescent="0.25">
      <c r="B19" s="10"/>
      <c r="I19" s="12"/>
      <c r="L19" s="10"/>
    </row>
    <row r="20" spans="2:12" s="11" customFormat="1" ht="12" customHeight="1" x14ac:dyDescent="0.25">
      <c r="B20" s="10"/>
      <c r="D20" s="9" t="s">
        <v>16</v>
      </c>
      <c r="I20" s="14" t="s">
        <v>13</v>
      </c>
      <c r="J20" s="13" t="s">
        <v>17</v>
      </c>
      <c r="L20" s="10"/>
    </row>
    <row r="21" spans="2:12" s="11" customFormat="1" ht="18" customHeight="1" x14ac:dyDescent="0.25">
      <c r="B21" s="10"/>
      <c r="E21" s="13" t="s">
        <v>18</v>
      </c>
      <c r="I21" s="14" t="s">
        <v>14</v>
      </c>
      <c r="J21" s="13" t="s">
        <v>7</v>
      </c>
      <c r="L21" s="10"/>
    </row>
    <row r="22" spans="2:12" s="11" customFormat="1" ht="6.95" customHeight="1" x14ac:dyDescent="0.25">
      <c r="B22" s="10"/>
      <c r="I22" s="12"/>
      <c r="L22" s="10"/>
    </row>
    <row r="23" spans="2:12" s="11" customFormat="1" ht="6.95" customHeight="1" x14ac:dyDescent="0.25">
      <c r="B23" s="10"/>
      <c r="I23" s="12"/>
      <c r="L23" s="10"/>
    </row>
    <row r="24" spans="2:12" s="11" customFormat="1" ht="6.95" customHeight="1" x14ac:dyDescent="0.25">
      <c r="B24" s="10"/>
      <c r="D24" s="17"/>
      <c r="E24" s="17"/>
      <c r="F24" s="17"/>
      <c r="G24" s="17"/>
      <c r="H24" s="17"/>
      <c r="I24" s="18"/>
      <c r="J24" s="17"/>
      <c r="K24" s="17"/>
      <c r="L24" s="10"/>
    </row>
    <row r="25" spans="2:12" s="11" customFormat="1" ht="25.35" customHeight="1" x14ac:dyDescent="0.25">
      <c r="B25" s="10"/>
      <c r="D25" s="19" t="s">
        <v>20</v>
      </c>
      <c r="I25" s="12"/>
      <c r="J25" s="20">
        <f>ROUND(J76, 2)</f>
        <v>0</v>
      </c>
      <c r="L25" s="10"/>
    </row>
    <row r="26" spans="2:12" s="11" customFormat="1" ht="6.95" customHeight="1" x14ac:dyDescent="0.25">
      <c r="B26" s="10"/>
      <c r="D26" s="17"/>
      <c r="E26" s="17"/>
      <c r="F26" s="17"/>
      <c r="G26" s="17"/>
      <c r="H26" s="17"/>
      <c r="I26" s="18"/>
      <c r="J26" s="17"/>
      <c r="K26" s="17"/>
      <c r="L26" s="10"/>
    </row>
    <row r="27" spans="2:12" s="11" customFormat="1" ht="14.45" customHeight="1" x14ac:dyDescent="0.25">
      <c r="B27" s="10"/>
      <c r="F27" s="21" t="s">
        <v>21</v>
      </c>
      <c r="I27" s="22" t="s">
        <v>22</v>
      </c>
      <c r="J27" s="21" t="s">
        <v>23</v>
      </c>
      <c r="L27" s="10"/>
    </row>
    <row r="28" spans="2:12" s="11" customFormat="1" ht="14.45" customHeight="1" x14ac:dyDescent="0.25">
      <c r="B28" s="10"/>
      <c r="D28" s="23" t="s">
        <v>24</v>
      </c>
      <c r="E28" s="9" t="s">
        <v>25</v>
      </c>
      <c r="F28" s="24">
        <f>ROUND((SUM(BE76:BE118)),  2)</f>
        <v>0</v>
      </c>
      <c r="I28" s="25">
        <v>0.21</v>
      </c>
      <c r="J28" s="24">
        <f>ROUND(((SUM(BE76:BE118))*I28),  2)</f>
        <v>0</v>
      </c>
      <c r="L28" s="10"/>
    </row>
    <row r="29" spans="2:12" s="11" customFormat="1" ht="14.45" customHeight="1" x14ac:dyDescent="0.25">
      <c r="B29" s="10"/>
      <c r="E29" s="9" t="s">
        <v>26</v>
      </c>
      <c r="F29" s="24">
        <f>ROUND((SUM(BF76:BF118)),  2)</f>
        <v>0</v>
      </c>
      <c r="I29" s="25">
        <v>0.15</v>
      </c>
      <c r="J29" s="24">
        <f>ROUND(((SUM(BF76:BF118))*I29),  2)</f>
        <v>0</v>
      </c>
      <c r="L29" s="10"/>
    </row>
    <row r="30" spans="2:12" s="11" customFormat="1" ht="14.45" hidden="1" customHeight="1" x14ac:dyDescent="0.25">
      <c r="B30" s="10"/>
      <c r="E30" s="9" t="s">
        <v>27</v>
      </c>
      <c r="F30" s="24">
        <f>ROUND((SUM(BG76:BG118)),  2)</f>
        <v>0</v>
      </c>
      <c r="I30" s="25">
        <v>0.21</v>
      </c>
      <c r="J30" s="24">
        <f>0</f>
        <v>0</v>
      </c>
      <c r="L30" s="10"/>
    </row>
    <row r="31" spans="2:12" s="11" customFormat="1" ht="14.45" hidden="1" customHeight="1" x14ac:dyDescent="0.25">
      <c r="B31" s="10"/>
      <c r="E31" s="9" t="s">
        <v>28</v>
      </c>
      <c r="F31" s="24">
        <f>ROUND((SUM(BH76:BH118)),  2)</f>
        <v>0</v>
      </c>
      <c r="I31" s="25">
        <v>0.15</v>
      </c>
      <c r="J31" s="24">
        <f>0</f>
        <v>0</v>
      </c>
      <c r="L31" s="10"/>
    </row>
    <row r="32" spans="2:12" s="11" customFormat="1" ht="14.45" hidden="1" customHeight="1" x14ac:dyDescent="0.25">
      <c r="B32" s="10"/>
      <c r="E32" s="9" t="s">
        <v>29</v>
      </c>
      <c r="F32" s="24">
        <f>ROUND((SUM(BI76:BI118)),  2)</f>
        <v>0</v>
      </c>
      <c r="I32" s="25">
        <v>0</v>
      </c>
      <c r="J32" s="24">
        <f>0</f>
        <v>0</v>
      </c>
      <c r="L32" s="10"/>
    </row>
    <row r="33" spans="2:12" s="11" customFormat="1" ht="6.95" customHeight="1" x14ac:dyDescent="0.25">
      <c r="B33" s="10"/>
      <c r="I33" s="12"/>
      <c r="L33" s="10"/>
    </row>
    <row r="34" spans="2:12" s="11" customFormat="1" ht="25.35" customHeight="1" x14ac:dyDescent="0.25">
      <c r="B34" s="10"/>
      <c r="C34" s="26"/>
      <c r="D34" s="27" t="s">
        <v>30</v>
      </c>
      <c r="E34" s="28"/>
      <c r="F34" s="28"/>
      <c r="G34" s="29" t="s">
        <v>31</v>
      </c>
      <c r="H34" s="30" t="s">
        <v>32</v>
      </c>
      <c r="I34" s="31"/>
      <c r="J34" s="32">
        <f>SUM(J25:J32)</f>
        <v>0</v>
      </c>
      <c r="K34" s="33"/>
      <c r="L34" s="10"/>
    </row>
    <row r="35" spans="2:12" s="11" customFormat="1" ht="14.45" customHeight="1" x14ac:dyDescent="0.25">
      <c r="B35" s="10"/>
      <c r="I35" s="12"/>
      <c r="L35" s="10"/>
    </row>
    <row r="37" spans="2:12" s="11" customFormat="1" ht="6.95" customHeight="1" x14ac:dyDescent="0.25">
      <c r="B37" s="35"/>
      <c r="C37" s="36"/>
      <c r="D37" s="36"/>
      <c r="E37" s="36"/>
      <c r="F37" s="36"/>
      <c r="G37" s="36"/>
      <c r="H37" s="36"/>
      <c r="I37" s="37"/>
      <c r="J37" s="36"/>
      <c r="K37" s="36"/>
      <c r="L37" s="10"/>
    </row>
    <row r="38" spans="2:12" s="11" customFormat="1" ht="24.95" customHeight="1" x14ac:dyDescent="0.25">
      <c r="B38" s="38"/>
      <c r="C38" s="39" t="s">
        <v>33</v>
      </c>
      <c r="D38" s="40"/>
      <c r="E38" s="40"/>
      <c r="F38" s="40"/>
      <c r="G38" s="40"/>
      <c r="H38" s="40"/>
      <c r="I38" s="12"/>
      <c r="J38" s="40"/>
      <c r="K38" s="40"/>
      <c r="L38" s="10"/>
    </row>
    <row r="39" spans="2:12" s="11" customFormat="1" ht="6.95" customHeight="1" x14ac:dyDescent="0.25">
      <c r="B39" s="38"/>
      <c r="C39" s="40"/>
      <c r="D39" s="40"/>
      <c r="E39" s="40"/>
      <c r="F39" s="40"/>
      <c r="G39" s="40"/>
      <c r="H39" s="40"/>
      <c r="I39" s="12"/>
      <c r="J39" s="40"/>
      <c r="K39" s="40"/>
      <c r="L39" s="10"/>
    </row>
    <row r="40" spans="2:12" s="11" customFormat="1" ht="12" customHeight="1" x14ac:dyDescent="0.25">
      <c r="B40" s="38"/>
      <c r="C40" s="41" t="s">
        <v>4</v>
      </c>
      <c r="D40" s="40"/>
      <c r="E40" s="40"/>
      <c r="F40" s="40"/>
      <c r="G40" s="40"/>
      <c r="H40" s="40"/>
      <c r="I40" s="12"/>
      <c r="J40" s="40"/>
      <c r="K40" s="40"/>
      <c r="L40" s="10"/>
    </row>
    <row r="41" spans="2:12" s="11" customFormat="1" ht="16.5" customHeight="1" x14ac:dyDescent="0.25">
      <c r="B41" s="38"/>
      <c r="C41" s="40"/>
      <c r="D41" s="40"/>
      <c r="E41" s="166" t="str">
        <f>E7</f>
        <v>OBNOVA V LOKALITĚ ŠPOROVNICKÁ k.ú.RADVANICE</v>
      </c>
      <c r="F41" s="167"/>
      <c r="G41" s="167"/>
      <c r="H41" s="167"/>
      <c r="I41" s="12"/>
      <c r="J41" s="40"/>
      <c r="K41" s="40"/>
      <c r="L41" s="10"/>
    </row>
    <row r="42" spans="2:12" s="11" customFormat="1" ht="12" customHeight="1" x14ac:dyDescent="0.25">
      <c r="B42" s="38"/>
      <c r="C42" s="41" t="s">
        <v>5</v>
      </c>
      <c r="D42" s="40"/>
      <c r="E42" s="40"/>
      <c r="F42" s="40"/>
      <c r="G42" s="40"/>
      <c r="H42" s="40"/>
      <c r="I42" s="12"/>
      <c r="J42" s="40"/>
      <c r="K42" s="40"/>
      <c r="L42" s="10"/>
    </row>
    <row r="43" spans="2:12" s="11" customFormat="1" ht="16.5" customHeight="1" x14ac:dyDescent="0.25">
      <c r="B43" s="38"/>
      <c r="C43" s="40"/>
      <c r="D43" s="40"/>
      <c r="E43" s="164" t="str">
        <f>E9</f>
        <v>Sanační a pěstební zásahy na zeleni (kácení a ořez stromů)</v>
      </c>
      <c r="F43" s="165"/>
      <c r="G43" s="165"/>
      <c r="H43" s="165"/>
      <c r="I43" s="12"/>
      <c r="J43" s="40"/>
      <c r="K43" s="40"/>
      <c r="L43" s="10"/>
    </row>
    <row r="44" spans="2:12" s="11" customFormat="1" ht="6.95" customHeight="1" x14ac:dyDescent="0.25">
      <c r="B44" s="38"/>
      <c r="C44" s="40"/>
      <c r="D44" s="40"/>
      <c r="E44" s="40"/>
      <c r="F44" s="40"/>
      <c r="G44" s="40"/>
      <c r="H44" s="40"/>
      <c r="I44" s="12"/>
      <c r="J44" s="40"/>
      <c r="K44" s="40"/>
      <c r="L44" s="10"/>
    </row>
    <row r="45" spans="2:12" s="11" customFormat="1" ht="12" customHeight="1" x14ac:dyDescent="0.25">
      <c r="B45" s="38"/>
      <c r="C45" s="41" t="s">
        <v>9</v>
      </c>
      <c r="D45" s="40"/>
      <c r="E45" s="40"/>
      <c r="F45" s="42" t="str">
        <f>F12</f>
        <v>obvod Radvanice a Bartovice</v>
      </c>
      <c r="G45" s="40"/>
      <c r="H45" s="40"/>
      <c r="I45" s="14" t="s">
        <v>11</v>
      </c>
      <c r="J45" s="43">
        <f>IF(J12="","",J12)</f>
        <v>44054</v>
      </c>
      <c r="K45" s="40"/>
      <c r="L45" s="10"/>
    </row>
    <row r="46" spans="2:12" s="11" customFormat="1" ht="6.95" customHeight="1" x14ac:dyDescent="0.25">
      <c r="B46" s="38"/>
      <c r="C46" s="40"/>
      <c r="D46" s="40"/>
      <c r="E46" s="40"/>
      <c r="F46" s="40"/>
      <c r="G46" s="40"/>
      <c r="H46" s="40"/>
      <c r="I46" s="12"/>
      <c r="J46" s="40"/>
      <c r="K46" s="40"/>
      <c r="L46" s="10"/>
    </row>
    <row r="47" spans="2:12" s="11" customFormat="1" ht="27.95" customHeight="1" x14ac:dyDescent="0.25">
      <c r="B47" s="38"/>
      <c r="C47" s="41" t="s">
        <v>12</v>
      </c>
      <c r="D47" s="40"/>
      <c r="E47" s="40"/>
      <c r="F47" s="42" t="str">
        <f>E15</f>
        <v>Ostravské městské lesy a zeleň, s.r.o.</v>
      </c>
      <c r="G47" s="40"/>
      <c r="H47" s="40"/>
      <c r="I47" s="14" t="s">
        <v>16</v>
      </c>
      <c r="J47" s="44" t="str">
        <f>E21</f>
        <v>Ing. Magda Cigánková Fialová</v>
      </c>
      <c r="K47" s="40"/>
      <c r="L47" s="10"/>
    </row>
    <row r="48" spans="2:12" s="11" customFormat="1" ht="27.95" customHeight="1" x14ac:dyDescent="0.25">
      <c r="B48" s="38"/>
      <c r="C48" s="41" t="s">
        <v>15</v>
      </c>
      <c r="D48" s="40"/>
      <c r="E48" s="40"/>
      <c r="F48" s="42" t="str">
        <f>IF(E18="","",E18)</f>
        <v/>
      </c>
      <c r="G48" s="40"/>
      <c r="H48" s="40"/>
      <c r="I48" s="14"/>
      <c r="J48" s="44"/>
      <c r="K48" s="40"/>
      <c r="L48" s="10"/>
    </row>
    <row r="49" spans="2:47" s="11" customFormat="1" ht="10.35" customHeight="1" x14ac:dyDescent="0.25">
      <c r="B49" s="38"/>
      <c r="C49" s="40"/>
      <c r="D49" s="40"/>
      <c r="E49" s="40"/>
      <c r="F49" s="40"/>
      <c r="G49" s="40"/>
      <c r="H49" s="40"/>
      <c r="I49" s="12"/>
      <c r="J49" s="40"/>
      <c r="K49" s="40"/>
      <c r="L49" s="10"/>
    </row>
    <row r="50" spans="2:47" s="11" customFormat="1" ht="29.25" customHeight="1" x14ac:dyDescent="0.25">
      <c r="B50" s="38"/>
      <c r="C50" s="45" t="s">
        <v>34</v>
      </c>
      <c r="D50" s="46"/>
      <c r="E50" s="46"/>
      <c r="F50" s="46"/>
      <c r="G50" s="46"/>
      <c r="H50" s="46"/>
      <c r="I50" s="47"/>
      <c r="J50" s="48" t="s">
        <v>35</v>
      </c>
      <c r="K50" s="46"/>
      <c r="L50" s="10"/>
    </row>
    <row r="51" spans="2:47" s="11" customFormat="1" ht="10.35" customHeight="1" x14ac:dyDescent="0.25">
      <c r="B51" s="38"/>
      <c r="C51" s="40"/>
      <c r="D51" s="40"/>
      <c r="E51" s="40"/>
      <c r="F51" s="40"/>
      <c r="G51" s="40"/>
      <c r="H51" s="40"/>
      <c r="I51" s="12"/>
      <c r="J51" s="40"/>
      <c r="K51" s="40"/>
      <c r="L51" s="10"/>
    </row>
    <row r="52" spans="2:47" s="11" customFormat="1" ht="22.9" customHeight="1" x14ac:dyDescent="0.25">
      <c r="B52" s="38"/>
      <c r="C52" s="49" t="s">
        <v>36</v>
      </c>
      <c r="D52" s="40"/>
      <c r="E52" s="40"/>
      <c r="F52" s="40"/>
      <c r="G52" s="40"/>
      <c r="H52" s="40"/>
      <c r="I52" s="12"/>
      <c r="J52" s="50">
        <f>J76</f>
        <v>0</v>
      </c>
      <c r="K52" s="40"/>
      <c r="L52" s="10"/>
      <c r="AU52" s="2" t="s">
        <v>37</v>
      </c>
    </row>
    <row r="53" spans="2:47" s="58" customFormat="1" ht="24.95" customHeight="1" x14ac:dyDescent="0.25">
      <c r="B53" s="51"/>
      <c r="C53" s="52"/>
      <c r="D53" s="53" t="s">
        <v>38</v>
      </c>
      <c r="E53" s="54"/>
      <c r="F53" s="54"/>
      <c r="G53" s="54"/>
      <c r="H53" s="54"/>
      <c r="I53" s="55"/>
      <c r="J53" s="56">
        <f>J77</f>
        <v>0</v>
      </c>
      <c r="K53" s="52"/>
      <c r="L53" s="57"/>
    </row>
    <row r="54" spans="2:47" s="66" customFormat="1" ht="19.899999999999999" customHeight="1" x14ac:dyDescent="0.25">
      <c r="B54" s="59"/>
      <c r="C54" s="60"/>
      <c r="D54" s="61" t="s">
        <v>39</v>
      </c>
      <c r="E54" s="62"/>
      <c r="F54" s="62"/>
      <c r="G54" s="62"/>
      <c r="H54" s="62"/>
      <c r="I54" s="63"/>
      <c r="J54" s="64">
        <f>J78</f>
        <v>0</v>
      </c>
      <c r="K54" s="60"/>
      <c r="L54" s="65"/>
    </row>
    <row r="55" spans="2:47" s="66" customFormat="1" ht="19.899999999999999" customHeight="1" x14ac:dyDescent="0.25">
      <c r="B55" s="59"/>
      <c r="C55" s="60"/>
      <c r="D55" s="61" t="s">
        <v>154</v>
      </c>
      <c r="E55" s="62"/>
      <c r="F55" s="62"/>
      <c r="G55" s="62"/>
      <c r="H55" s="62"/>
      <c r="I55" s="63"/>
      <c r="J55" s="64">
        <f>J87</f>
        <v>0</v>
      </c>
      <c r="K55" s="60"/>
      <c r="L55" s="65"/>
    </row>
    <row r="56" spans="2:47" s="66" customFormat="1" ht="19.899999999999999" customHeight="1" x14ac:dyDescent="0.25">
      <c r="B56" s="59"/>
      <c r="C56" s="60"/>
      <c r="D56" s="61" t="s">
        <v>155</v>
      </c>
      <c r="E56" s="62"/>
      <c r="F56" s="62"/>
      <c r="G56" s="62"/>
      <c r="H56" s="62"/>
      <c r="I56" s="63"/>
      <c r="J56" s="64">
        <f>J120</f>
        <v>0</v>
      </c>
      <c r="K56" s="60"/>
      <c r="L56" s="65"/>
    </row>
    <row r="57" spans="2:47" s="11" customFormat="1" ht="21.75" customHeight="1" x14ac:dyDescent="0.25">
      <c r="B57" s="38"/>
      <c r="C57" s="40"/>
      <c r="D57" s="40"/>
      <c r="E57" s="40"/>
      <c r="F57" s="40"/>
      <c r="G57" s="40"/>
      <c r="H57" s="40"/>
      <c r="I57" s="12"/>
      <c r="J57" s="40"/>
      <c r="K57" s="40"/>
      <c r="L57" s="10"/>
    </row>
    <row r="58" spans="2:47" s="11" customFormat="1" ht="6.95" customHeight="1" x14ac:dyDescent="0.25">
      <c r="B58" s="67"/>
      <c r="C58" s="68"/>
      <c r="D58" s="68"/>
      <c r="E58" s="68"/>
      <c r="F58" s="68"/>
      <c r="G58" s="68"/>
      <c r="H58" s="68"/>
      <c r="I58" s="34"/>
      <c r="J58" s="68"/>
      <c r="K58" s="68"/>
      <c r="L58" s="10"/>
    </row>
    <row r="62" spans="2:47" s="11" customFormat="1" ht="6.95" customHeight="1" x14ac:dyDescent="0.25">
      <c r="B62" s="69"/>
      <c r="C62" s="70"/>
      <c r="D62" s="70"/>
      <c r="E62" s="70"/>
      <c r="F62" s="70"/>
      <c r="G62" s="70"/>
      <c r="H62" s="70"/>
      <c r="I62" s="37"/>
      <c r="J62" s="70"/>
      <c r="K62" s="70"/>
      <c r="L62" s="10"/>
    </row>
    <row r="63" spans="2:47" s="11" customFormat="1" ht="24.95" customHeight="1" x14ac:dyDescent="0.25">
      <c r="B63" s="38"/>
      <c r="C63" s="39" t="s">
        <v>40</v>
      </c>
      <c r="D63" s="40"/>
      <c r="E63" s="40"/>
      <c r="F63" s="40"/>
      <c r="G63" s="40"/>
      <c r="H63" s="40"/>
      <c r="I63" s="12"/>
      <c r="J63" s="40"/>
      <c r="K63" s="40"/>
      <c r="L63" s="10"/>
    </row>
    <row r="64" spans="2:47" s="11" customFormat="1" ht="6.95" customHeight="1" x14ac:dyDescent="0.25">
      <c r="B64" s="38"/>
      <c r="C64" s="40"/>
      <c r="D64" s="40"/>
      <c r="E64" s="40"/>
      <c r="F64" s="40"/>
      <c r="G64" s="40"/>
      <c r="H64" s="40"/>
      <c r="I64" s="12"/>
      <c r="J64" s="40"/>
      <c r="K64" s="40"/>
      <c r="L64" s="10"/>
    </row>
    <row r="65" spans="2:65" s="11" customFormat="1" ht="12" customHeight="1" x14ac:dyDescent="0.25">
      <c r="B65" s="38"/>
      <c r="C65" s="41" t="s">
        <v>4</v>
      </c>
      <c r="D65" s="40"/>
      <c r="E65" s="40"/>
      <c r="F65" s="40"/>
      <c r="G65" s="40"/>
      <c r="H65" s="40"/>
      <c r="I65" s="12"/>
      <c r="J65" s="40"/>
      <c r="K65" s="40"/>
      <c r="L65" s="10"/>
    </row>
    <row r="66" spans="2:65" s="11" customFormat="1" ht="16.5" customHeight="1" x14ac:dyDescent="0.25">
      <c r="B66" s="38"/>
      <c r="C66" s="40"/>
      <c r="D66" s="40"/>
      <c r="E66" s="166" t="str">
        <f>E7</f>
        <v>OBNOVA V LOKALITĚ ŠPOROVNICKÁ k.ú.RADVANICE</v>
      </c>
      <c r="F66" s="167"/>
      <c r="G66" s="167"/>
      <c r="H66" s="167"/>
      <c r="I66" s="12"/>
      <c r="J66" s="40"/>
      <c r="K66" s="40"/>
      <c r="L66" s="10"/>
    </row>
    <row r="67" spans="2:65" s="11" customFormat="1" ht="12" customHeight="1" x14ac:dyDescent="0.25">
      <c r="B67" s="38"/>
      <c r="C67" s="41" t="s">
        <v>5</v>
      </c>
      <c r="D67" s="40"/>
      <c r="E67" s="40"/>
      <c r="F67" s="40"/>
      <c r="G67" s="40"/>
      <c r="H67" s="40"/>
      <c r="I67" s="12"/>
      <c r="J67" s="40"/>
      <c r="K67" s="40"/>
      <c r="L67" s="10"/>
    </row>
    <row r="68" spans="2:65" s="11" customFormat="1" ht="16.5" customHeight="1" x14ac:dyDescent="0.25">
      <c r="B68" s="38"/>
      <c r="C68" s="40"/>
      <c r="D68" s="40"/>
      <c r="E68" s="164" t="str">
        <f>E9</f>
        <v>Sanační a pěstební zásahy na zeleni (kácení a ořez stromů)</v>
      </c>
      <c r="F68" s="165"/>
      <c r="G68" s="165"/>
      <c r="H68" s="165"/>
      <c r="I68" s="12"/>
      <c r="J68" s="40"/>
      <c r="K68" s="40"/>
      <c r="L68" s="10"/>
    </row>
    <row r="69" spans="2:65" s="11" customFormat="1" ht="6.95" customHeight="1" x14ac:dyDescent="0.25">
      <c r="B69" s="38"/>
      <c r="C69" s="40"/>
      <c r="D69" s="40"/>
      <c r="E69" s="40"/>
      <c r="F69" s="40"/>
      <c r="G69" s="40"/>
      <c r="H69" s="40"/>
      <c r="I69" s="12"/>
      <c r="J69" s="40"/>
      <c r="K69" s="40"/>
      <c r="L69" s="10"/>
    </row>
    <row r="70" spans="2:65" s="11" customFormat="1" ht="12" customHeight="1" x14ac:dyDescent="0.25">
      <c r="B70" s="38"/>
      <c r="C70" s="41" t="s">
        <v>9</v>
      </c>
      <c r="D70" s="40"/>
      <c r="E70" s="40"/>
      <c r="F70" s="42" t="str">
        <f>F12</f>
        <v>obvod Radvanice a Bartovice</v>
      </c>
      <c r="G70" s="40"/>
      <c r="H70" s="40"/>
      <c r="I70" s="14" t="s">
        <v>11</v>
      </c>
      <c r="J70" s="43">
        <f>IF(J12="","",J12)</f>
        <v>44054</v>
      </c>
      <c r="K70" s="40"/>
      <c r="L70" s="10"/>
    </row>
    <row r="71" spans="2:65" s="11" customFormat="1" ht="6.95" customHeight="1" x14ac:dyDescent="0.25">
      <c r="B71" s="38"/>
      <c r="C71" s="40"/>
      <c r="D71" s="40"/>
      <c r="E71" s="40"/>
      <c r="F71" s="40"/>
      <c r="G71" s="40"/>
      <c r="H71" s="40"/>
      <c r="I71" s="12"/>
      <c r="J71" s="40"/>
      <c r="K71" s="40"/>
      <c r="L71" s="10"/>
    </row>
    <row r="72" spans="2:65" s="11" customFormat="1" ht="27.95" customHeight="1" x14ac:dyDescent="0.25">
      <c r="B72" s="38"/>
      <c r="C72" s="41" t="s">
        <v>12</v>
      </c>
      <c r="D72" s="40"/>
      <c r="E72" s="40"/>
      <c r="F72" s="42" t="str">
        <f>E15</f>
        <v>Ostravské městské lesy a zeleň, s.r.o.</v>
      </c>
      <c r="G72" s="40"/>
      <c r="H72" s="40"/>
      <c r="I72" s="14" t="s">
        <v>16</v>
      </c>
      <c r="J72" s="44" t="str">
        <f>E21</f>
        <v>Ing. Magda Cigánková Fialová</v>
      </c>
      <c r="K72" s="40"/>
      <c r="L72" s="10"/>
    </row>
    <row r="73" spans="2:65" s="11" customFormat="1" ht="27.95" customHeight="1" x14ac:dyDescent="0.25">
      <c r="B73" s="38"/>
      <c r="C73" s="41" t="s">
        <v>15</v>
      </c>
      <c r="D73" s="40"/>
      <c r="E73" s="40"/>
      <c r="F73" s="42" t="str">
        <f>IF(E18="","",E18)</f>
        <v/>
      </c>
      <c r="G73" s="40"/>
      <c r="H73" s="40"/>
      <c r="I73" s="14" t="s">
        <v>19</v>
      </c>
      <c r="J73" s="44" t="e">
        <f>#REF!</f>
        <v>#REF!</v>
      </c>
      <c r="K73" s="40"/>
      <c r="L73" s="10"/>
    </row>
    <row r="74" spans="2:65" s="11" customFormat="1" ht="10.35" customHeight="1" x14ac:dyDescent="0.25">
      <c r="B74" s="38"/>
      <c r="C74" s="40"/>
      <c r="D74" s="40"/>
      <c r="E74" s="40"/>
      <c r="F74" s="40"/>
      <c r="G74" s="40"/>
      <c r="H74" s="40"/>
      <c r="I74" s="12"/>
      <c r="J74" s="40"/>
      <c r="K74" s="40"/>
      <c r="L74" s="10"/>
    </row>
    <row r="75" spans="2:65" s="81" customFormat="1" ht="29.25" customHeight="1" x14ac:dyDescent="0.25">
      <c r="B75" s="71"/>
      <c r="C75" s="72" t="s">
        <v>41</v>
      </c>
      <c r="D75" s="73" t="s">
        <v>42</v>
      </c>
      <c r="E75" s="73" t="s">
        <v>43</v>
      </c>
      <c r="F75" s="73" t="s">
        <v>44</v>
      </c>
      <c r="G75" s="73" t="s">
        <v>45</v>
      </c>
      <c r="H75" s="73" t="s">
        <v>46</v>
      </c>
      <c r="I75" s="74" t="s">
        <v>47</v>
      </c>
      <c r="J75" s="75" t="s">
        <v>35</v>
      </c>
      <c r="K75" s="76" t="s">
        <v>48</v>
      </c>
      <c r="L75" s="77"/>
      <c r="M75" s="78" t="s">
        <v>7</v>
      </c>
      <c r="N75" s="79" t="s">
        <v>24</v>
      </c>
      <c r="O75" s="79" t="s">
        <v>49</v>
      </c>
      <c r="P75" s="79" t="s">
        <v>50</v>
      </c>
      <c r="Q75" s="79" t="s">
        <v>51</v>
      </c>
      <c r="R75" s="79" t="s">
        <v>52</v>
      </c>
      <c r="S75" s="79" t="s">
        <v>53</v>
      </c>
      <c r="T75" s="80" t="s">
        <v>54</v>
      </c>
    </row>
    <row r="76" spans="2:65" s="11" customFormat="1" ht="22.9" customHeight="1" x14ac:dyDescent="0.25">
      <c r="B76" s="38"/>
      <c r="C76" s="82" t="s">
        <v>55</v>
      </c>
      <c r="D76" s="40"/>
      <c r="E76" s="40"/>
      <c r="F76" s="40"/>
      <c r="G76" s="40"/>
      <c r="H76" s="40"/>
      <c r="I76" s="12"/>
      <c r="J76" s="83">
        <f>J77</f>
        <v>0</v>
      </c>
      <c r="K76" s="40"/>
      <c r="L76" s="10"/>
      <c r="M76" s="84"/>
      <c r="N76" s="85"/>
      <c r="O76" s="85"/>
      <c r="P76" s="86" t="e">
        <f>P77</f>
        <v>#REF!</v>
      </c>
      <c r="Q76" s="85"/>
      <c r="R76" s="86" t="e">
        <f>R77</f>
        <v>#REF!</v>
      </c>
      <c r="S76" s="85"/>
      <c r="T76" s="87" t="e">
        <f>T77</f>
        <v>#REF!</v>
      </c>
      <c r="AT76" s="2" t="s">
        <v>56</v>
      </c>
      <c r="AU76" s="2" t="s">
        <v>37</v>
      </c>
      <c r="BK76" s="88" t="e">
        <f>BK77</f>
        <v>#REF!</v>
      </c>
    </row>
    <row r="77" spans="2:65" s="100" customFormat="1" ht="25.9" customHeight="1" x14ac:dyDescent="0.2">
      <c r="B77" s="89"/>
      <c r="C77" s="90"/>
      <c r="D77" s="91" t="s">
        <v>56</v>
      </c>
      <c r="E77" s="92" t="s">
        <v>57</v>
      </c>
      <c r="F77" s="92" t="s">
        <v>58</v>
      </c>
      <c r="G77" s="90"/>
      <c r="H77" s="90"/>
      <c r="I77" s="93"/>
      <c r="J77" s="94">
        <f>J78+J87+J120</f>
        <v>0</v>
      </c>
      <c r="K77" s="90"/>
      <c r="L77" s="95"/>
      <c r="M77" s="96"/>
      <c r="N77" s="97"/>
      <c r="O77" s="97"/>
      <c r="P77" s="98" t="e">
        <f>P78+#REF!+P87+#REF!</f>
        <v>#REF!</v>
      </c>
      <c r="Q77" s="97"/>
      <c r="R77" s="98" t="e">
        <f>R78+#REF!+R87+#REF!</f>
        <v>#REF!</v>
      </c>
      <c r="S77" s="97"/>
      <c r="T77" s="99" t="e">
        <f>T78+#REF!+T87+#REF!</f>
        <v>#REF!</v>
      </c>
      <c r="AR77" s="101" t="s">
        <v>59</v>
      </c>
      <c r="AT77" s="102" t="s">
        <v>56</v>
      </c>
      <c r="AU77" s="102" t="s">
        <v>60</v>
      </c>
      <c r="AY77" s="101" t="s">
        <v>61</v>
      </c>
      <c r="BK77" s="103" t="e">
        <f>BK78+#REF!+BK87+#REF!</f>
        <v>#REF!</v>
      </c>
    </row>
    <row r="78" spans="2:65" s="100" customFormat="1" ht="22.9" customHeight="1" x14ac:dyDescent="0.2">
      <c r="B78" s="89"/>
      <c r="C78" s="90"/>
      <c r="D78" s="91" t="s">
        <v>56</v>
      </c>
      <c r="E78" s="104" t="s">
        <v>59</v>
      </c>
      <c r="F78" s="104" t="s">
        <v>62</v>
      </c>
      <c r="G78" s="90"/>
      <c r="H78" s="90"/>
      <c r="I78" s="93"/>
      <c r="J78" s="105">
        <f>SUM(J79:J86)</f>
        <v>0</v>
      </c>
      <c r="K78" s="90"/>
      <c r="L78" s="95"/>
      <c r="M78" s="96"/>
      <c r="N78" s="97"/>
      <c r="O78" s="97"/>
      <c r="P78" s="98">
        <f>SUM(P79:P86)</f>
        <v>0</v>
      </c>
      <c r="Q78" s="97"/>
      <c r="R78" s="98">
        <f>SUM(R79:R86)</f>
        <v>0</v>
      </c>
      <c r="S78" s="97"/>
      <c r="T78" s="99">
        <f>SUM(T79:T86)</f>
        <v>0</v>
      </c>
      <c r="AR78" s="101" t="s">
        <v>59</v>
      </c>
      <c r="AT78" s="102" t="s">
        <v>56</v>
      </c>
      <c r="AU78" s="102" t="s">
        <v>59</v>
      </c>
      <c r="AY78" s="101" t="s">
        <v>61</v>
      </c>
      <c r="BK78" s="103">
        <f>SUM(BK79:BK86)</f>
        <v>0</v>
      </c>
    </row>
    <row r="79" spans="2:65" s="11" customFormat="1" ht="24" customHeight="1" x14ac:dyDescent="0.25">
      <c r="B79" s="38"/>
      <c r="C79" s="106" t="s">
        <v>59</v>
      </c>
      <c r="D79" s="106" t="s">
        <v>63</v>
      </c>
      <c r="E79" s="107" t="s">
        <v>64</v>
      </c>
      <c r="F79" s="108" t="s">
        <v>65</v>
      </c>
      <c r="G79" s="109" t="s">
        <v>66</v>
      </c>
      <c r="H79" s="110">
        <v>25000</v>
      </c>
      <c r="I79" s="111">
        <v>0</v>
      </c>
      <c r="J79" s="112">
        <f>ROUND(I79*H79,2)</f>
        <v>0</v>
      </c>
      <c r="K79" s="108" t="s">
        <v>67</v>
      </c>
      <c r="L79" s="10"/>
      <c r="M79" s="113" t="s">
        <v>7</v>
      </c>
      <c r="N79" s="114" t="s">
        <v>25</v>
      </c>
      <c r="O79" s="115"/>
      <c r="P79" s="116">
        <f>O79*H79</f>
        <v>0</v>
      </c>
      <c r="Q79" s="116">
        <v>0</v>
      </c>
      <c r="R79" s="116">
        <f>Q79*H79</f>
        <v>0</v>
      </c>
      <c r="S79" s="116">
        <v>0</v>
      </c>
      <c r="T79" s="117">
        <f>S79*H79</f>
        <v>0</v>
      </c>
      <c r="AR79" s="118" t="s">
        <v>68</v>
      </c>
      <c r="AT79" s="118" t="s">
        <v>63</v>
      </c>
      <c r="AU79" s="118" t="s">
        <v>1</v>
      </c>
      <c r="AY79" s="2" t="s">
        <v>61</v>
      </c>
      <c r="BE79" s="119">
        <f>IF(N79="základní",J79,0)</f>
        <v>0</v>
      </c>
      <c r="BF79" s="119">
        <f>IF(N79="snížená",J79,0)</f>
        <v>0</v>
      </c>
      <c r="BG79" s="119">
        <f>IF(N79="zákl. přenesená",J79,0)</f>
        <v>0</v>
      </c>
      <c r="BH79" s="119">
        <f>IF(N79="sníž. přenesená",J79,0)</f>
        <v>0</v>
      </c>
      <c r="BI79" s="119">
        <f>IF(N79="nulová",J79,0)</f>
        <v>0</v>
      </c>
      <c r="BJ79" s="2" t="s">
        <v>59</v>
      </c>
      <c r="BK79" s="119">
        <f>ROUND(I79*H79,2)</f>
        <v>0</v>
      </c>
      <c r="BL79" s="2" t="s">
        <v>68</v>
      </c>
      <c r="BM79" s="118" t="s">
        <v>69</v>
      </c>
    </row>
    <row r="80" spans="2:65" s="130" customFormat="1" ht="11.25" x14ac:dyDescent="0.25">
      <c r="B80" s="120"/>
      <c r="C80" s="121"/>
      <c r="D80" s="122" t="s">
        <v>70</v>
      </c>
      <c r="E80" s="123" t="s">
        <v>7</v>
      </c>
      <c r="F80" s="124" t="s">
        <v>71</v>
      </c>
      <c r="G80" s="121"/>
      <c r="H80" s="123" t="s">
        <v>7</v>
      </c>
      <c r="I80" s="125"/>
      <c r="J80" s="121"/>
      <c r="K80" s="121"/>
      <c r="L80" s="126"/>
      <c r="M80" s="127"/>
      <c r="N80" s="128"/>
      <c r="O80" s="128"/>
      <c r="P80" s="128"/>
      <c r="Q80" s="128"/>
      <c r="R80" s="128"/>
      <c r="S80" s="128"/>
      <c r="T80" s="129"/>
      <c r="AT80" s="131" t="s">
        <v>70</v>
      </c>
      <c r="AU80" s="131" t="s">
        <v>1</v>
      </c>
      <c r="AV80" s="130" t="s">
        <v>59</v>
      </c>
      <c r="AW80" s="130" t="s">
        <v>72</v>
      </c>
      <c r="AX80" s="130" t="s">
        <v>60</v>
      </c>
      <c r="AY80" s="131" t="s">
        <v>61</v>
      </c>
    </row>
    <row r="81" spans="2:65" s="130" customFormat="1" ht="11.25" x14ac:dyDescent="0.25">
      <c r="B81" s="120"/>
      <c r="C81" s="121"/>
      <c r="D81" s="122" t="s">
        <v>70</v>
      </c>
      <c r="E81" s="123" t="s">
        <v>7</v>
      </c>
      <c r="F81" s="124" t="s">
        <v>73</v>
      </c>
      <c r="G81" s="121"/>
      <c r="H81" s="123" t="s">
        <v>7</v>
      </c>
      <c r="I81" s="125"/>
      <c r="J81" s="121"/>
      <c r="K81" s="121"/>
      <c r="L81" s="126"/>
      <c r="M81" s="127"/>
      <c r="N81" s="128"/>
      <c r="O81" s="128"/>
      <c r="P81" s="128"/>
      <c r="Q81" s="128"/>
      <c r="R81" s="128"/>
      <c r="S81" s="128"/>
      <c r="T81" s="129"/>
      <c r="AT81" s="131" t="s">
        <v>70</v>
      </c>
      <c r="AU81" s="131" t="s">
        <v>1</v>
      </c>
      <c r="AV81" s="130" t="s">
        <v>59</v>
      </c>
      <c r="AW81" s="130" t="s">
        <v>72</v>
      </c>
      <c r="AX81" s="130" t="s">
        <v>60</v>
      </c>
      <c r="AY81" s="131" t="s">
        <v>61</v>
      </c>
    </row>
    <row r="82" spans="2:65" s="142" customFormat="1" ht="11.25" x14ac:dyDescent="0.25">
      <c r="B82" s="132"/>
      <c r="C82" s="133"/>
      <c r="D82" s="122" t="s">
        <v>70</v>
      </c>
      <c r="E82" s="134" t="s">
        <v>7</v>
      </c>
      <c r="F82" s="135" t="s">
        <v>74</v>
      </c>
      <c r="G82" s="133"/>
      <c r="H82" s="136">
        <v>34677</v>
      </c>
      <c r="I82" s="137"/>
      <c r="J82" s="133"/>
      <c r="K82" s="133"/>
      <c r="L82" s="138"/>
      <c r="M82" s="139"/>
      <c r="N82" s="140"/>
      <c r="O82" s="140"/>
      <c r="P82" s="140"/>
      <c r="Q82" s="140"/>
      <c r="R82" s="140"/>
      <c r="S82" s="140"/>
      <c r="T82" s="141"/>
      <c r="AT82" s="143" t="s">
        <v>70</v>
      </c>
      <c r="AU82" s="143" t="s">
        <v>1</v>
      </c>
      <c r="AV82" s="142" t="s">
        <v>1</v>
      </c>
      <c r="AW82" s="142" t="s">
        <v>72</v>
      </c>
      <c r="AX82" s="142" t="s">
        <v>60</v>
      </c>
      <c r="AY82" s="143" t="s">
        <v>61</v>
      </c>
    </row>
    <row r="83" spans="2:65" s="154" customFormat="1" ht="11.25" x14ac:dyDescent="0.25">
      <c r="B83" s="144"/>
      <c r="C83" s="145"/>
      <c r="D83" s="122" t="s">
        <v>70</v>
      </c>
      <c r="E83" s="146" t="s">
        <v>7</v>
      </c>
      <c r="F83" s="147" t="s">
        <v>75</v>
      </c>
      <c r="G83" s="145"/>
      <c r="H83" s="148">
        <v>34677</v>
      </c>
      <c r="I83" s="149"/>
      <c r="J83" s="145"/>
      <c r="K83" s="145"/>
      <c r="L83" s="150"/>
      <c r="M83" s="151"/>
      <c r="N83" s="152"/>
      <c r="O83" s="152"/>
      <c r="P83" s="152"/>
      <c r="Q83" s="152"/>
      <c r="R83" s="152"/>
      <c r="S83" s="152"/>
      <c r="T83" s="153"/>
      <c r="AT83" s="155" t="s">
        <v>70</v>
      </c>
      <c r="AU83" s="155" t="s">
        <v>1</v>
      </c>
      <c r="AV83" s="154" t="s">
        <v>68</v>
      </c>
      <c r="AW83" s="154" t="s">
        <v>72</v>
      </c>
      <c r="AX83" s="154" t="s">
        <v>59</v>
      </c>
      <c r="AY83" s="155" t="s">
        <v>61</v>
      </c>
    </row>
    <row r="84" spans="2:65" s="11" customFormat="1" ht="24" customHeight="1" x14ac:dyDescent="0.25">
      <c r="B84" s="38"/>
      <c r="C84" s="106" t="s">
        <v>1</v>
      </c>
      <c r="D84" s="106" t="s">
        <v>63</v>
      </c>
      <c r="E84" s="107" t="s">
        <v>76</v>
      </c>
      <c r="F84" s="108" t="s">
        <v>77</v>
      </c>
      <c r="G84" s="109" t="s">
        <v>66</v>
      </c>
      <c r="H84" s="110">
        <v>4</v>
      </c>
      <c r="I84" s="111">
        <v>0</v>
      </c>
      <c r="J84" s="112">
        <f>ROUND(I84*H84,2)</f>
        <v>0</v>
      </c>
      <c r="K84" s="108" t="s">
        <v>67</v>
      </c>
      <c r="L84" s="10"/>
      <c r="M84" s="113" t="s">
        <v>7</v>
      </c>
      <c r="N84" s="114" t="s">
        <v>25</v>
      </c>
      <c r="O84" s="115"/>
      <c r="P84" s="116">
        <f>O84*H84</f>
        <v>0</v>
      </c>
      <c r="Q84" s="116">
        <v>0</v>
      </c>
      <c r="R84" s="116">
        <f>Q84*H84</f>
        <v>0</v>
      </c>
      <c r="S84" s="116">
        <v>0</v>
      </c>
      <c r="T84" s="117">
        <f>S84*H84</f>
        <v>0</v>
      </c>
      <c r="AR84" s="118" t="s">
        <v>68</v>
      </c>
      <c r="AT84" s="118" t="s">
        <v>63</v>
      </c>
      <c r="AU84" s="118" t="s">
        <v>1</v>
      </c>
      <c r="AY84" s="2" t="s">
        <v>61</v>
      </c>
      <c r="BE84" s="119">
        <f>IF(N84="základní",J84,0)</f>
        <v>0</v>
      </c>
      <c r="BF84" s="119">
        <f>IF(N84="snížená",J84,0)</f>
        <v>0</v>
      </c>
      <c r="BG84" s="119">
        <f>IF(N84="zákl. přenesená",J84,0)</f>
        <v>0</v>
      </c>
      <c r="BH84" s="119">
        <f>IF(N84="sníž. přenesená",J84,0)</f>
        <v>0</v>
      </c>
      <c r="BI84" s="119">
        <f>IF(N84="nulová",J84,0)</f>
        <v>0</v>
      </c>
      <c r="BJ84" s="2" t="s">
        <v>59</v>
      </c>
      <c r="BK84" s="119">
        <f>ROUND(I84*H84,2)</f>
        <v>0</v>
      </c>
      <c r="BL84" s="2" t="s">
        <v>68</v>
      </c>
      <c r="BM84" s="118" t="s">
        <v>78</v>
      </c>
    </row>
    <row r="85" spans="2:65" s="142" customFormat="1" ht="11.25" x14ac:dyDescent="0.25">
      <c r="B85" s="132"/>
      <c r="C85" s="133"/>
      <c r="D85" s="122" t="s">
        <v>70</v>
      </c>
      <c r="E85" s="134" t="s">
        <v>7</v>
      </c>
      <c r="F85" s="135" t="s">
        <v>79</v>
      </c>
      <c r="G85" s="133"/>
      <c r="H85" s="136">
        <v>4</v>
      </c>
      <c r="I85" s="137"/>
      <c r="J85" s="133"/>
      <c r="K85" s="133"/>
      <c r="L85" s="138"/>
      <c r="M85" s="139"/>
      <c r="N85" s="140"/>
      <c r="O85" s="140"/>
      <c r="P85" s="140"/>
      <c r="Q85" s="140"/>
      <c r="R85" s="140"/>
      <c r="S85" s="140"/>
      <c r="T85" s="141"/>
      <c r="AT85" s="143" t="s">
        <v>70</v>
      </c>
      <c r="AU85" s="143" t="s">
        <v>1</v>
      </c>
      <c r="AV85" s="142" t="s">
        <v>1</v>
      </c>
      <c r="AW85" s="142" t="s">
        <v>72</v>
      </c>
      <c r="AX85" s="142" t="s">
        <v>60</v>
      </c>
      <c r="AY85" s="143" t="s">
        <v>61</v>
      </c>
    </row>
    <row r="86" spans="2:65" s="154" customFormat="1" ht="11.25" x14ac:dyDescent="0.25">
      <c r="B86" s="144"/>
      <c r="C86" s="145"/>
      <c r="D86" s="122" t="s">
        <v>70</v>
      </c>
      <c r="E86" s="146" t="s">
        <v>7</v>
      </c>
      <c r="F86" s="147" t="s">
        <v>75</v>
      </c>
      <c r="G86" s="145"/>
      <c r="H86" s="148">
        <v>4</v>
      </c>
      <c r="I86" s="149"/>
      <c r="J86" s="145"/>
      <c r="K86" s="145"/>
      <c r="L86" s="150"/>
      <c r="M86" s="151"/>
      <c r="N86" s="152"/>
      <c r="O86" s="152"/>
      <c r="P86" s="152"/>
      <c r="Q86" s="152"/>
      <c r="R86" s="152"/>
      <c r="S86" s="152"/>
      <c r="T86" s="153"/>
      <c r="AT86" s="155" t="s">
        <v>70</v>
      </c>
      <c r="AU86" s="155" t="s">
        <v>1</v>
      </c>
      <c r="AV86" s="154" t="s">
        <v>68</v>
      </c>
      <c r="AW86" s="154" t="s">
        <v>72</v>
      </c>
      <c r="AX86" s="154" t="s">
        <v>59</v>
      </c>
      <c r="AY86" s="155" t="s">
        <v>61</v>
      </c>
    </row>
    <row r="87" spans="2:65" s="100" customFormat="1" ht="22.9" customHeight="1" x14ac:dyDescent="0.2">
      <c r="B87" s="89"/>
      <c r="C87" s="90"/>
      <c r="D87" s="91" t="s">
        <v>56</v>
      </c>
      <c r="E87" s="104" t="s">
        <v>80</v>
      </c>
      <c r="F87" s="104" t="s">
        <v>83</v>
      </c>
      <c r="G87" s="90"/>
      <c r="H87" s="90"/>
      <c r="I87" s="93"/>
      <c r="J87" s="105">
        <f>SUM(J88:J116)</f>
        <v>0</v>
      </c>
      <c r="K87" s="90"/>
      <c r="L87" s="95"/>
      <c r="M87" s="96"/>
      <c r="N87" s="97"/>
      <c r="O87" s="97"/>
      <c r="P87" s="98">
        <f>SUM(P88:P118)</f>
        <v>0</v>
      </c>
      <c r="Q87" s="97"/>
      <c r="R87" s="98">
        <f>SUM(R88:R118)</f>
        <v>0</v>
      </c>
      <c r="S87" s="97"/>
      <c r="T87" s="99">
        <f>SUM(T88:T118)</f>
        <v>0</v>
      </c>
      <c r="AR87" s="101" t="s">
        <v>59</v>
      </c>
      <c r="AT87" s="102" t="s">
        <v>56</v>
      </c>
      <c r="AU87" s="102" t="s">
        <v>59</v>
      </c>
      <c r="AY87" s="101" t="s">
        <v>61</v>
      </c>
      <c r="BK87" s="103">
        <f>SUM(BK88:BK118)</f>
        <v>0</v>
      </c>
    </row>
    <row r="88" spans="2:65" s="11" customFormat="1" ht="24" customHeight="1" x14ac:dyDescent="0.25">
      <c r="B88" s="38"/>
      <c r="C88" s="106" t="s">
        <v>84</v>
      </c>
      <c r="D88" s="106" t="s">
        <v>63</v>
      </c>
      <c r="E88" s="107" t="s">
        <v>85</v>
      </c>
      <c r="F88" s="108" t="s">
        <v>86</v>
      </c>
      <c r="G88" s="109" t="s">
        <v>87</v>
      </c>
      <c r="H88" s="110">
        <v>1</v>
      </c>
      <c r="I88" s="111">
        <v>0</v>
      </c>
      <c r="J88" s="112">
        <f>ROUND(I88*H88,2)</f>
        <v>0</v>
      </c>
      <c r="K88" s="108" t="s">
        <v>7</v>
      </c>
      <c r="L88" s="10"/>
      <c r="M88" s="113" t="s">
        <v>7</v>
      </c>
      <c r="N88" s="114" t="s">
        <v>25</v>
      </c>
      <c r="O88" s="115"/>
      <c r="P88" s="116">
        <f>O88*H88</f>
        <v>0</v>
      </c>
      <c r="Q88" s="116">
        <v>0</v>
      </c>
      <c r="R88" s="116">
        <f>Q88*H88</f>
        <v>0</v>
      </c>
      <c r="S88" s="116">
        <v>0</v>
      </c>
      <c r="T88" s="117">
        <f>S88*H88</f>
        <v>0</v>
      </c>
      <c r="AR88" s="118" t="s">
        <v>68</v>
      </c>
      <c r="AT88" s="118" t="s">
        <v>63</v>
      </c>
      <c r="AU88" s="118" t="s">
        <v>1</v>
      </c>
      <c r="AY88" s="2" t="s">
        <v>61</v>
      </c>
      <c r="BE88" s="119">
        <f>IF(N88="základní",J88,0)</f>
        <v>0</v>
      </c>
      <c r="BF88" s="119">
        <f>IF(N88="snížená",J88,0)</f>
        <v>0</v>
      </c>
      <c r="BG88" s="119">
        <f>IF(N88="zákl. přenesená",J88,0)</f>
        <v>0</v>
      </c>
      <c r="BH88" s="119">
        <f>IF(N88="sníž. přenesená",J88,0)</f>
        <v>0</v>
      </c>
      <c r="BI88" s="119">
        <f>IF(N88="nulová",J88,0)</f>
        <v>0</v>
      </c>
      <c r="BJ88" s="2" t="s">
        <v>59</v>
      </c>
      <c r="BK88" s="119">
        <f>ROUND(I88*H88,2)</f>
        <v>0</v>
      </c>
      <c r="BL88" s="2" t="s">
        <v>68</v>
      </c>
      <c r="BM88" s="118" t="s">
        <v>88</v>
      </c>
    </row>
    <row r="89" spans="2:65" s="142" customFormat="1" ht="11.25" x14ac:dyDescent="0.25">
      <c r="B89" s="132"/>
      <c r="C89" s="133"/>
      <c r="D89" s="122" t="s">
        <v>70</v>
      </c>
      <c r="E89" s="134" t="s">
        <v>7</v>
      </c>
      <c r="F89" s="135" t="s">
        <v>89</v>
      </c>
      <c r="G89" s="133"/>
      <c r="H89" s="136">
        <v>1</v>
      </c>
      <c r="I89" s="137"/>
      <c r="J89" s="133"/>
      <c r="K89" s="133"/>
      <c r="L89" s="138"/>
      <c r="M89" s="139"/>
      <c r="N89" s="140"/>
      <c r="O89" s="140"/>
      <c r="P89" s="140"/>
      <c r="Q89" s="140"/>
      <c r="R89" s="140"/>
      <c r="S89" s="140"/>
      <c r="T89" s="141"/>
      <c r="AT89" s="143" t="s">
        <v>70</v>
      </c>
      <c r="AU89" s="143" t="s">
        <v>1</v>
      </c>
      <c r="AV89" s="142" t="s">
        <v>1</v>
      </c>
      <c r="AW89" s="142" t="s">
        <v>72</v>
      </c>
      <c r="AX89" s="142" t="s">
        <v>60</v>
      </c>
      <c r="AY89" s="143" t="s">
        <v>61</v>
      </c>
    </row>
    <row r="90" spans="2:65" s="154" customFormat="1" ht="11.25" x14ac:dyDescent="0.25">
      <c r="B90" s="144"/>
      <c r="C90" s="145"/>
      <c r="D90" s="122" t="s">
        <v>70</v>
      </c>
      <c r="E90" s="146" t="s">
        <v>7</v>
      </c>
      <c r="F90" s="147" t="s">
        <v>75</v>
      </c>
      <c r="G90" s="145"/>
      <c r="H90" s="148">
        <v>1</v>
      </c>
      <c r="I90" s="149"/>
      <c r="J90" s="145"/>
      <c r="K90" s="145"/>
      <c r="L90" s="150"/>
      <c r="M90" s="151"/>
      <c r="N90" s="152"/>
      <c r="O90" s="152"/>
      <c r="P90" s="152"/>
      <c r="Q90" s="152"/>
      <c r="R90" s="152"/>
      <c r="S90" s="152"/>
      <c r="T90" s="153"/>
      <c r="AT90" s="155" t="s">
        <v>70</v>
      </c>
      <c r="AU90" s="155" t="s">
        <v>1</v>
      </c>
      <c r="AV90" s="154" t="s">
        <v>68</v>
      </c>
      <c r="AW90" s="154" t="s">
        <v>72</v>
      </c>
      <c r="AX90" s="154" t="s">
        <v>59</v>
      </c>
      <c r="AY90" s="155" t="s">
        <v>61</v>
      </c>
    </row>
    <row r="91" spans="2:65" s="11" customFormat="1" ht="24" customHeight="1" x14ac:dyDescent="0.25">
      <c r="B91" s="38"/>
      <c r="C91" s="106" t="s">
        <v>81</v>
      </c>
      <c r="D91" s="106" t="s">
        <v>63</v>
      </c>
      <c r="E91" s="107" t="s">
        <v>90</v>
      </c>
      <c r="F91" s="108" t="s">
        <v>91</v>
      </c>
      <c r="G91" s="109" t="s">
        <v>87</v>
      </c>
      <c r="H91" s="110">
        <v>1</v>
      </c>
      <c r="I91" s="111">
        <v>0</v>
      </c>
      <c r="J91" s="112">
        <f>ROUND(I91*H91,2)</f>
        <v>0</v>
      </c>
      <c r="K91" s="108" t="s">
        <v>7</v>
      </c>
      <c r="L91" s="10"/>
      <c r="M91" s="113" t="s">
        <v>7</v>
      </c>
      <c r="N91" s="114" t="s">
        <v>25</v>
      </c>
      <c r="O91" s="115"/>
      <c r="P91" s="116">
        <f>O91*H91</f>
        <v>0</v>
      </c>
      <c r="Q91" s="116">
        <v>0</v>
      </c>
      <c r="R91" s="116">
        <f>Q91*H91</f>
        <v>0</v>
      </c>
      <c r="S91" s="116">
        <v>0</v>
      </c>
      <c r="T91" s="117">
        <f>S91*H91</f>
        <v>0</v>
      </c>
      <c r="AR91" s="118" t="s">
        <v>68</v>
      </c>
      <c r="AT91" s="118" t="s">
        <v>63</v>
      </c>
      <c r="AU91" s="118" t="s">
        <v>1</v>
      </c>
      <c r="AY91" s="2" t="s">
        <v>61</v>
      </c>
      <c r="BE91" s="119">
        <f>IF(N91="základní",J91,0)</f>
        <v>0</v>
      </c>
      <c r="BF91" s="119">
        <f>IF(N91="snížená",J91,0)</f>
        <v>0</v>
      </c>
      <c r="BG91" s="119">
        <f>IF(N91="zákl. přenesená",J91,0)</f>
        <v>0</v>
      </c>
      <c r="BH91" s="119">
        <f>IF(N91="sníž. přenesená",J91,0)</f>
        <v>0</v>
      </c>
      <c r="BI91" s="119">
        <f>IF(N91="nulová",J91,0)</f>
        <v>0</v>
      </c>
      <c r="BJ91" s="2" t="s">
        <v>59</v>
      </c>
      <c r="BK91" s="119">
        <f>ROUND(I91*H91,2)</f>
        <v>0</v>
      </c>
      <c r="BL91" s="2" t="s">
        <v>68</v>
      </c>
      <c r="BM91" s="118" t="s">
        <v>92</v>
      </c>
    </row>
    <row r="92" spans="2:65" s="130" customFormat="1" ht="11.25" x14ac:dyDescent="0.25">
      <c r="B92" s="120"/>
      <c r="C92" s="121"/>
      <c r="D92" s="122" t="s">
        <v>70</v>
      </c>
      <c r="E92" s="123" t="s">
        <v>7</v>
      </c>
      <c r="F92" s="124" t="s">
        <v>93</v>
      </c>
      <c r="G92" s="121"/>
      <c r="H92" s="123" t="s">
        <v>7</v>
      </c>
      <c r="I92" s="125"/>
      <c r="J92" s="121"/>
      <c r="K92" s="121"/>
      <c r="L92" s="126"/>
      <c r="M92" s="127"/>
      <c r="N92" s="128"/>
      <c r="O92" s="128"/>
      <c r="P92" s="128"/>
      <c r="Q92" s="128"/>
      <c r="R92" s="128"/>
      <c r="S92" s="128"/>
      <c r="T92" s="129"/>
      <c r="AT92" s="131" t="s">
        <v>70</v>
      </c>
      <c r="AU92" s="131" t="s">
        <v>1</v>
      </c>
      <c r="AV92" s="130" t="s">
        <v>59</v>
      </c>
      <c r="AW92" s="130" t="s">
        <v>72</v>
      </c>
      <c r="AX92" s="130" t="s">
        <v>60</v>
      </c>
      <c r="AY92" s="131" t="s">
        <v>61</v>
      </c>
    </row>
    <row r="93" spans="2:65" s="130" customFormat="1" ht="11.25" x14ac:dyDescent="0.25">
      <c r="B93" s="120"/>
      <c r="C93" s="121"/>
      <c r="D93" s="122" t="s">
        <v>70</v>
      </c>
      <c r="E93" s="123" t="s">
        <v>7</v>
      </c>
      <c r="F93" s="124" t="s">
        <v>94</v>
      </c>
      <c r="G93" s="121"/>
      <c r="H93" s="123" t="s">
        <v>7</v>
      </c>
      <c r="I93" s="125"/>
      <c r="J93" s="121"/>
      <c r="K93" s="121"/>
      <c r="L93" s="126"/>
      <c r="M93" s="127"/>
      <c r="N93" s="128"/>
      <c r="O93" s="128"/>
      <c r="P93" s="128"/>
      <c r="Q93" s="128"/>
      <c r="R93" s="128"/>
      <c r="S93" s="128"/>
      <c r="T93" s="129"/>
      <c r="AT93" s="131" t="s">
        <v>70</v>
      </c>
      <c r="AU93" s="131" t="s">
        <v>1</v>
      </c>
      <c r="AV93" s="130" t="s">
        <v>59</v>
      </c>
      <c r="AW93" s="130" t="s">
        <v>72</v>
      </c>
      <c r="AX93" s="130" t="s">
        <v>60</v>
      </c>
      <c r="AY93" s="131" t="s">
        <v>61</v>
      </c>
    </row>
    <row r="94" spans="2:65" s="142" customFormat="1" ht="11.25" x14ac:dyDescent="0.25">
      <c r="B94" s="132"/>
      <c r="C94" s="133"/>
      <c r="D94" s="122" t="s">
        <v>70</v>
      </c>
      <c r="E94" s="134" t="s">
        <v>7</v>
      </c>
      <c r="F94" s="135" t="s">
        <v>59</v>
      </c>
      <c r="G94" s="133"/>
      <c r="H94" s="136">
        <v>1</v>
      </c>
      <c r="I94" s="137"/>
      <c r="J94" s="133"/>
      <c r="K94" s="133"/>
      <c r="L94" s="138"/>
      <c r="M94" s="139"/>
      <c r="N94" s="140"/>
      <c r="O94" s="140"/>
      <c r="P94" s="140"/>
      <c r="Q94" s="140"/>
      <c r="R94" s="140"/>
      <c r="S94" s="140"/>
      <c r="T94" s="141"/>
      <c r="AT94" s="143" t="s">
        <v>70</v>
      </c>
      <c r="AU94" s="143" t="s">
        <v>1</v>
      </c>
      <c r="AV94" s="142" t="s">
        <v>1</v>
      </c>
      <c r="AW94" s="142" t="s">
        <v>72</v>
      </c>
      <c r="AX94" s="142" t="s">
        <v>60</v>
      </c>
      <c r="AY94" s="143" t="s">
        <v>61</v>
      </c>
    </row>
    <row r="95" spans="2:65" s="154" customFormat="1" ht="11.25" x14ac:dyDescent="0.25">
      <c r="B95" s="144"/>
      <c r="C95" s="145"/>
      <c r="D95" s="122" t="s">
        <v>70</v>
      </c>
      <c r="E95" s="146" t="s">
        <v>7</v>
      </c>
      <c r="F95" s="147" t="s">
        <v>75</v>
      </c>
      <c r="G95" s="145"/>
      <c r="H95" s="148">
        <v>1</v>
      </c>
      <c r="I95" s="149"/>
      <c r="J95" s="145"/>
      <c r="K95" s="145"/>
      <c r="L95" s="150"/>
      <c r="M95" s="151"/>
      <c r="N95" s="152"/>
      <c r="O95" s="152"/>
      <c r="P95" s="152"/>
      <c r="Q95" s="152"/>
      <c r="R95" s="152"/>
      <c r="S95" s="152"/>
      <c r="T95" s="153"/>
      <c r="AT95" s="155" t="s">
        <v>70</v>
      </c>
      <c r="AU95" s="155" t="s">
        <v>1</v>
      </c>
      <c r="AV95" s="154" t="s">
        <v>68</v>
      </c>
      <c r="AW95" s="154" t="s">
        <v>72</v>
      </c>
      <c r="AX95" s="154" t="s">
        <v>59</v>
      </c>
      <c r="AY95" s="155" t="s">
        <v>61</v>
      </c>
    </row>
    <row r="96" spans="2:65" s="11" customFormat="1" ht="24" customHeight="1" x14ac:dyDescent="0.25">
      <c r="B96" s="38"/>
      <c r="C96" s="106" t="s">
        <v>95</v>
      </c>
      <c r="D96" s="106" t="s">
        <v>63</v>
      </c>
      <c r="E96" s="107" t="s">
        <v>96</v>
      </c>
      <c r="F96" s="108" t="s">
        <v>97</v>
      </c>
      <c r="G96" s="109" t="s">
        <v>87</v>
      </c>
      <c r="H96" s="110">
        <v>3</v>
      </c>
      <c r="I96" s="111">
        <v>0</v>
      </c>
      <c r="J96" s="112">
        <f>ROUND(I96*H96,2)</f>
        <v>0</v>
      </c>
      <c r="K96" s="108" t="s">
        <v>7</v>
      </c>
      <c r="L96" s="10"/>
      <c r="M96" s="113" t="s">
        <v>7</v>
      </c>
      <c r="N96" s="114" t="s">
        <v>25</v>
      </c>
      <c r="O96" s="115"/>
      <c r="P96" s="116">
        <f>O96*H96</f>
        <v>0</v>
      </c>
      <c r="Q96" s="116">
        <v>0</v>
      </c>
      <c r="R96" s="116">
        <f>Q96*H96</f>
        <v>0</v>
      </c>
      <c r="S96" s="116">
        <v>0</v>
      </c>
      <c r="T96" s="117">
        <f>S96*H96</f>
        <v>0</v>
      </c>
      <c r="AR96" s="118" t="s">
        <v>68</v>
      </c>
      <c r="AT96" s="118" t="s">
        <v>63</v>
      </c>
      <c r="AU96" s="118" t="s">
        <v>1</v>
      </c>
      <c r="AY96" s="2" t="s">
        <v>61</v>
      </c>
      <c r="BE96" s="119">
        <f>IF(N96="základní",J96,0)</f>
        <v>0</v>
      </c>
      <c r="BF96" s="119">
        <f>IF(N96="snížená",J96,0)</f>
        <v>0</v>
      </c>
      <c r="BG96" s="119">
        <f>IF(N96="zákl. přenesená",J96,0)</f>
        <v>0</v>
      </c>
      <c r="BH96" s="119">
        <f>IF(N96="sníž. přenesená",J96,0)</f>
        <v>0</v>
      </c>
      <c r="BI96" s="119">
        <f>IF(N96="nulová",J96,0)</f>
        <v>0</v>
      </c>
      <c r="BJ96" s="2" t="s">
        <v>59</v>
      </c>
      <c r="BK96" s="119">
        <f>ROUND(I96*H96,2)</f>
        <v>0</v>
      </c>
      <c r="BL96" s="2" t="s">
        <v>68</v>
      </c>
      <c r="BM96" s="118" t="s">
        <v>98</v>
      </c>
    </row>
    <row r="97" spans="2:65" s="130" customFormat="1" ht="11.25" x14ac:dyDescent="0.25">
      <c r="B97" s="120"/>
      <c r="C97" s="121"/>
      <c r="D97" s="122" t="s">
        <v>70</v>
      </c>
      <c r="E97" s="123" t="s">
        <v>7</v>
      </c>
      <c r="F97" s="124" t="s">
        <v>93</v>
      </c>
      <c r="G97" s="121"/>
      <c r="H97" s="123" t="s">
        <v>7</v>
      </c>
      <c r="I97" s="125"/>
      <c r="J97" s="121"/>
      <c r="K97" s="121"/>
      <c r="L97" s="126"/>
      <c r="M97" s="127"/>
      <c r="N97" s="128"/>
      <c r="O97" s="128"/>
      <c r="P97" s="128"/>
      <c r="Q97" s="128"/>
      <c r="R97" s="128"/>
      <c r="S97" s="128"/>
      <c r="T97" s="129"/>
      <c r="AT97" s="131" t="s">
        <v>70</v>
      </c>
      <c r="AU97" s="131" t="s">
        <v>1</v>
      </c>
      <c r="AV97" s="130" t="s">
        <v>59</v>
      </c>
      <c r="AW97" s="130" t="s">
        <v>72</v>
      </c>
      <c r="AX97" s="130" t="s">
        <v>60</v>
      </c>
      <c r="AY97" s="131" t="s">
        <v>61</v>
      </c>
    </row>
    <row r="98" spans="2:65" s="130" customFormat="1" ht="11.25" x14ac:dyDescent="0.25">
      <c r="B98" s="120"/>
      <c r="C98" s="121"/>
      <c r="D98" s="122" t="s">
        <v>70</v>
      </c>
      <c r="E98" s="123" t="s">
        <v>7</v>
      </c>
      <c r="F98" s="124" t="s">
        <v>99</v>
      </c>
      <c r="G98" s="121"/>
      <c r="H98" s="123" t="s">
        <v>7</v>
      </c>
      <c r="I98" s="125"/>
      <c r="J98" s="121"/>
      <c r="K98" s="121"/>
      <c r="L98" s="126"/>
      <c r="M98" s="127"/>
      <c r="N98" s="128"/>
      <c r="O98" s="128"/>
      <c r="P98" s="128"/>
      <c r="Q98" s="128"/>
      <c r="R98" s="128"/>
      <c r="S98" s="128"/>
      <c r="T98" s="129"/>
      <c r="AT98" s="131" t="s">
        <v>70</v>
      </c>
      <c r="AU98" s="131" t="s">
        <v>1</v>
      </c>
      <c r="AV98" s="130" t="s">
        <v>59</v>
      </c>
      <c r="AW98" s="130" t="s">
        <v>72</v>
      </c>
      <c r="AX98" s="130" t="s">
        <v>60</v>
      </c>
      <c r="AY98" s="131" t="s">
        <v>61</v>
      </c>
    </row>
    <row r="99" spans="2:65" s="142" customFormat="1" ht="11.25" x14ac:dyDescent="0.25">
      <c r="B99" s="132"/>
      <c r="C99" s="133"/>
      <c r="D99" s="122" t="s">
        <v>70</v>
      </c>
      <c r="E99" s="134" t="s">
        <v>7</v>
      </c>
      <c r="F99" s="135" t="s">
        <v>80</v>
      </c>
      <c r="G99" s="133"/>
      <c r="H99" s="136">
        <v>3</v>
      </c>
      <c r="I99" s="137"/>
      <c r="J99" s="133"/>
      <c r="K99" s="133"/>
      <c r="L99" s="138"/>
      <c r="M99" s="139"/>
      <c r="N99" s="140"/>
      <c r="O99" s="140"/>
      <c r="P99" s="140"/>
      <c r="Q99" s="140"/>
      <c r="R99" s="140"/>
      <c r="S99" s="140"/>
      <c r="T99" s="141"/>
      <c r="AT99" s="143" t="s">
        <v>70</v>
      </c>
      <c r="AU99" s="143" t="s">
        <v>1</v>
      </c>
      <c r="AV99" s="142" t="s">
        <v>1</v>
      </c>
      <c r="AW99" s="142" t="s">
        <v>72</v>
      </c>
      <c r="AX99" s="142" t="s">
        <v>60</v>
      </c>
      <c r="AY99" s="143" t="s">
        <v>61</v>
      </c>
    </row>
    <row r="100" spans="2:65" s="154" customFormat="1" ht="11.25" x14ac:dyDescent="0.25">
      <c r="B100" s="144"/>
      <c r="C100" s="145"/>
      <c r="D100" s="122" t="s">
        <v>70</v>
      </c>
      <c r="E100" s="146" t="s">
        <v>7</v>
      </c>
      <c r="F100" s="147" t="s">
        <v>75</v>
      </c>
      <c r="G100" s="145"/>
      <c r="H100" s="148">
        <v>3</v>
      </c>
      <c r="I100" s="149"/>
      <c r="J100" s="145"/>
      <c r="K100" s="145"/>
      <c r="L100" s="150"/>
      <c r="M100" s="151"/>
      <c r="N100" s="152"/>
      <c r="O100" s="152"/>
      <c r="P100" s="152"/>
      <c r="Q100" s="152"/>
      <c r="R100" s="152"/>
      <c r="S100" s="152"/>
      <c r="T100" s="153"/>
      <c r="AT100" s="155" t="s">
        <v>70</v>
      </c>
      <c r="AU100" s="155" t="s">
        <v>1</v>
      </c>
      <c r="AV100" s="154" t="s">
        <v>68</v>
      </c>
      <c r="AW100" s="154" t="s">
        <v>72</v>
      </c>
      <c r="AX100" s="154" t="s">
        <v>59</v>
      </c>
      <c r="AY100" s="155" t="s">
        <v>61</v>
      </c>
    </row>
    <row r="101" spans="2:65" s="11" customFormat="1" ht="24" customHeight="1" x14ac:dyDescent="0.25">
      <c r="B101" s="38"/>
      <c r="C101" s="106" t="s">
        <v>100</v>
      </c>
      <c r="D101" s="106" t="s">
        <v>63</v>
      </c>
      <c r="E101" s="107" t="s">
        <v>101</v>
      </c>
      <c r="F101" s="108" t="s">
        <v>102</v>
      </c>
      <c r="G101" s="109" t="s">
        <v>87</v>
      </c>
      <c r="H101" s="110">
        <v>1</v>
      </c>
      <c r="I101" s="111">
        <v>0</v>
      </c>
      <c r="J101" s="112">
        <f>ROUND(I101*H101,2)</f>
        <v>0</v>
      </c>
      <c r="K101" s="108" t="s">
        <v>7</v>
      </c>
      <c r="L101" s="10"/>
      <c r="M101" s="113" t="s">
        <v>7</v>
      </c>
      <c r="N101" s="114" t="s">
        <v>25</v>
      </c>
      <c r="O101" s="115"/>
      <c r="P101" s="116">
        <f>O101*H101</f>
        <v>0</v>
      </c>
      <c r="Q101" s="116">
        <v>0</v>
      </c>
      <c r="R101" s="116">
        <f>Q101*H101</f>
        <v>0</v>
      </c>
      <c r="S101" s="116">
        <v>0</v>
      </c>
      <c r="T101" s="117">
        <f>S101*H101</f>
        <v>0</v>
      </c>
      <c r="AR101" s="118" t="s">
        <v>68</v>
      </c>
      <c r="AT101" s="118" t="s">
        <v>63</v>
      </c>
      <c r="AU101" s="118" t="s">
        <v>1</v>
      </c>
      <c r="AY101" s="2" t="s">
        <v>61</v>
      </c>
      <c r="BE101" s="119">
        <f>IF(N101="základní",J101,0)</f>
        <v>0</v>
      </c>
      <c r="BF101" s="119">
        <f>IF(N101="snížená",J101,0)</f>
        <v>0</v>
      </c>
      <c r="BG101" s="119">
        <f>IF(N101="zákl. přenesená",J101,0)</f>
        <v>0</v>
      </c>
      <c r="BH101" s="119">
        <f>IF(N101="sníž. přenesená",J101,0)</f>
        <v>0</v>
      </c>
      <c r="BI101" s="119">
        <f>IF(N101="nulová",J101,0)</f>
        <v>0</v>
      </c>
      <c r="BJ101" s="2" t="s">
        <v>59</v>
      </c>
      <c r="BK101" s="119">
        <f>ROUND(I101*H101,2)</f>
        <v>0</v>
      </c>
      <c r="BL101" s="2" t="s">
        <v>68</v>
      </c>
      <c r="BM101" s="118" t="s">
        <v>103</v>
      </c>
    </row>
    <row r="102" spans="2:65" s="130" customFormat="1" ht="11.25" x14ac:dyDescent="0.25">
      <c r="B102" s="120"/>
      <c r="C102" s="121"/>
      <c r="D102" s="122" t="s">
        <v>70</v>
      </c>
      <c r="E102" s="123" t="s">
        <v>7</v>
      </c>
      <c r="F102" s="124" t="s">
        <v>93</v>
      </c>
      <c r="G102" s="121"/>
      <c r="H102" s="123" t="s">
        <v>7</v>
      </c>
      <c r="I102" s="125"/>
      <c r="J102" s="121"/>
      <c r="K102" s="121"/>
      <c r="L102" s="126"/>
      <c r="M102" s="127"/>
      <c r="N102" s="128"/>
      <c r="O102" s="128"/>
      <c r="P102" s="128"/>
      <c r="Q102" s="128"/>
      <c r="R102" s="128"/>
      <c r="S102" s="128"/>
      <c r="T102" s="129"/>
      <c r="AT102" s="131" t="s">
        <v>70</v>
      </c>
      <c r="AU102" s="131" t="s">
        <v>1</v>
      </c>
      <c r="AV102" s="130" t="s">
        <v>59</v>
      </c>
      <c r="AW102" s="130" t="s">
        <v>72</v>
      </c>
      <c r="AX102" s="130" t="s">
        <v>60</v>
      </c>
      <c r="AY102" s="131" t="s">
        <v>61</v>
      </c>
    </row>
    <row r="103" spans="2:65" s="130" customFormat="1" ht="11.25" x14ac:dyDescent="0.25">
      <c r="B103" s="120"/>
      <c r="C103" s="121"/>
      <c r="D103" s="122" t="s">
        <v>70</v>
      </c>
      <c r="E103" s="123" t="s">
        <v>7</v>
      </c>
      <c r="F103" s="124" t="s">
        <v>104</v>
      </c>
      <c r="G103" s="121"/>
      <c r="H103" s="123" t="s">
        <v>7</v>
      </c>
      <c r="I103" s="125"/>
      <c r="J103" s="121"/>
      <c r="K103" s="121"/>
      <c r="L103" s="126"/>
      <c r="M103" s="127"/>
      <c r="N103" s="128"/>
      <c r="O103" s="128"/>
      <c r="P103" s="128"/>
      <c r="Q103" s="128"/>
      <c r="R103" s="128"/>
      <c r="S103" s="128"/>
      <c r="T103" s="129"/>
      <c r="AT103" s="131" t="s">
        <v>70</v>
      </c>
      <c r="AU103" s="131" t="s">
        <v>1</v>
      </c>
      <c r="AV103" s="130" t="s">
        <v>59</v>
      </c>
      <c r="AW103" s="130" t="s">
        <v>72</v>
      </c>
      <c r="AX103" s="130" t="s">
        <v>60</v>
      </c>
      <c r="AY103" s="131" t="s">
        <v>61</v>
      </c>
    </row>
    <row r="104" spans="2:65" s="142" customFormat="1" ht="11.25" x14ac:dyDescent="0.25">
      <c r="B104" s="132"/>
      <c r="C104" s="133"/>
      <c r="D104" s="122" t="s">
        <v>70</v>
      </c>
      <c r="E104" s="134" t="s">
        <v>7</v>
      </c>
      <c r="F104" s="135" t="s">
        <v>59</v>
      </c>
      <c r="G104" s="133"/>
      <c r="H104" s="136">
        <v>1</v>
      </c>
      <c r="I104" s="137"/>
      <c r="J104" s="133"/>
      <c r="K104" s="133"/>
      <c r="L104" s="138"/>
      <c r="M104" s="139"/>
      <c r="N104" s="140"/>
      <c r="O104" s="140"/>
      <c r="P104" s="140"/>
      <c r="Q104" s="140"/>
      <c r="R104" s="140"/>
      <c r="S104" s="140"/>
      <c r="T104" s="141"/>
      <c r="AT104" s="143" t="s">
        <v>70</v>
      </c>
      <c r="AU104" s="143" t="s">
        <v>1</v>
      </c>
      <c r="AV104" s="142" t="s">
        <v>1</v>
      </c>
      <c r="AW104" s="142" t="s">
        <v>72</v>
      </c>
      <c r="AX104" s="142" t="s">
        <v>60</v>
      </c>
      <c r="AY104" s="143" t="s">
        <v>61</v>
      </c>
    </row>
    <row r="105" spans="2:65" s="154" customFormat="1" ht="11.25" x14ac:dyDescent="0.25">
      <c r="B105" s="144"/>
      <c r="C105" s="145"/>
      <c r="D105" s="122" t="s">
        <v>70</v>
      </c>
      <c r="E105" s="146" t="s">
        <v>7</v>
      </c>
      <c r="F105" s="147" t="s">
        <v>75</v>
      </c>
      <c r="G105" s="145"/>
      <c r="H105" s="148">
        <v>1</v>
      </c>
      <c r="I105" s="149"/>
      <c r="J105" s="145"/>
      <c r="K105" s="145"/>
      <c r="L105" s="150"/>
      <c r="M105" s="151"/>
      <c r="N105" s="152"/>
      <c r="O105" s="152"/>
      <c r="P105" s="152"/>
      <c r="Q105" s="152"/>
      <c r="R105" s="152"/>
      <c r="S105" s="152"/>
      <c r="T105" s="153"/>
      <c r="AT105" s="155" t="s">
        <v>70</v>
      </c>
      <c r="AU105" s="155" t="s">
        <v>1</v>
      </c>
      <c r="AV105" s="154" t="s">
        <v>68</v>
      </c>
      <c r="AW105" s="154" t="s">
        <v>72</v>
      </c>
      <c r="AX105" s="154" t="s">
        <v>59</v>
      </c>
      <c r="AY105" s="155" t="s">
        <v>61</v>
      </c>
    </row>
    <row r="106" spans="2:65" s="11" customFormat="1" ht="24" customHeight="1" x14ac:dyDescent="0.25">
      <c r="B106" s="38"/>
      <c r="C106" s="106" t="s">
        <v>105</v>
      </c>
      <c r="D106" s="106" t="s">
        <v>63</v>
      </c>
      <c r="E106" s="107" t="s">
        <v>106</v>
      </c>
      <c r="F106" s="108" t="s">
        <v>107</v>
      </c>
      <c r="G106" s="109" t="s">
        <v>87</v>
      </c>
      <c r="H106" s="110">
        <v>1</v>
      </c>
      <c r="I106" s="111">
        <v>0</v>
      </c>
      <c r="J106" s="112">
        <f>ROUND(I106*H106,2)</f>
        <v>0</v>
      </c>
      <c r="K106" s="108" t="s">
        <v>67</v>
      </c>
      <c r="L106" s="10"/>
      <c r="M106" s="113" t="s">
        <v>7</v>
      </c>
      <c r="N106" s="114" t="s">
        <v>25</v>
      </c>
      <c r="O106" s="115"/>
      <c r="P106" s="116">
        <f>O106*H106</f>
        <v>0</v>
      </c>
      <c r="Q106" s="116">
        <v>0</v>
      </c>
      <c r="R106" s="116">
        <f>Q106*H106</f>
        <v>0</v>
      </c>
      <c r="S106" s="116">
        <v>0</v>
      </c>
      <c r="T106" s="117">
        <f>S106*H106</f>
        <v>0</v>
      </c>
      <c r="AR106" s="118" t="s">
        <v>68</v>
      </c>
      <c r="AT106" s="118" t="s">
        <v>63</v>
      </c>
      <c r="AU106" s="118" t="s">
        <v>1</v>
      </c>
      <c r="AY106" s="2" t="s">
        <v>61</v>
      </c>
      <c r="BE106" s="119">
        <f>IF(N106="základní",J106,0)</f>
        <v>0</v>
      </c>
      <c r="BF106" s="119">
        <f>IF(N106="snížená",J106,0)</f>
        <v>0</v>
      </c>
      <c r="BG106" s="119">
        <f>IF(N106="zákl. přenesená",J106,0)</f>
        <v>0</v>
      </c>
      <c r="BH106" s="119">
        <f>IF(N106="sníž. přenesená",J106,0)</f>
        <v>0</v>
      </c>
      <c r="BI106" s="119">
        <f>IF(N106="nulová",J106,0)</f>
        <v>0</v>
      </c>
      <c r="BJ106" s="2" t="s">
        <v>59</v>
      </c>
      <c r="BK106" s="119">
        <f>ROUND(I106*H106,2)</f>
        <v>0</v>
      </c>
      <c r="BL106" s="2" t="s">
        <v>68</v>
      </c>
      <c r="BM106" s="118" t="s">
        <v>108</v>
      </c>
    </row>
    <row r="107" spans="2:65" s="130" customFormat="1" ht="11.25" x14ac:dyDescent="0.25">
      <c r="B107" s="120"/>
      <c r="C107" s="121"/>
      <c r="D107" s="122" t="s">
        <v>70</v>
      </c>
      <c r="E107" s="123" t="s">
        <v>7</v>
      </c>
      <c r="F107" s="124" t="s">
        <v>93</v>
      </c>
      <c r="G107" s="121"/>
      <c r="H107" s="123" t="s">
        <v>7</v>
      </c>
      <c r="I107" s="125"/>
      <c r="J107" s="121"/>
      <c r="K107" s="121"/>
      <c r="L107" s="126"/>
      <c r="M107" s="127"/>
      <c r="N107" s="128"/>
      <c r="O107" s="128"/>
      <c r="P107" s="128"/>
      <c r="Q107" s="128"/>
      <c r="R107" s="128"/>
      <c r="S107" s="128"/>
      <c r="T107" s="129"/>
      <c r="AT107" s="131" t="s">
        <v>70</v>
      </c>
      <c r="AU107" s="131" t="s">
        <v>1</v>
      </c>
      <c r="AV107" s="130" t="s">
        <v>59</v>
      </c>
      <c r="AW107" s="130" t="s">
        <v>72</v>
      </c>
      <c r="AX107" s="130" t="s">
        <v>60</v>
      </c>
      <c r="AY107" s="131" t="s">
        <v>61</v>
      </c>
    </row>
    <row r="108" spans="2:65" s="130" customFormat="1" ht="11.25" x14ac:dyDescent="0.25">
      <c r="B108" s="120"/>
      <c r="C108" s="121"/>
      <c r="D108" s="122" t="s">
        <v>70</v>
      </c>
      <c r="E108" s="123" t="s">
        <v>7</v>
      </c>
      <c r="F108" s="124" t="s">
        <v>109</v>
      </c>
      <c r="G108" s="121"/>
      <c r="H108" s="123" t="s">
        <v>7</v>
      </c>
      <c r="I108" s="125"/>
      <c r="J108" s="121"/>
      <c r="K108" s="121"/>
      <c r="L108" s="126"/>
      <c r="M108" s="127"/>
      <c r="N108" s="128"/>
      <c r="O108" s="128"/>
      <c r="P108" s="128"/>
      <c r="Q108" s="128"/>
      <c r="R108" s="128"/>
      <c r="S108" s="128"/>
      <c r="T108" s="129"/>
      <c r="AT108" s="131" t="s">
        <v>70</v>
      </c>
      <c r="AU108" s="131" t="s">
        <v>1</v>
      </c>
      <c r="AV108" s="130" t="s">
        <v>59</v>
      </c>
      <c r="AW108" s="130" t="s">
        <v>72</v>
      </c>
      <c r="AX108" s="130" t="s">
        <v>60</v>
      </c>
      <c r="AY108" s="131" t="s">
        <v>61</v>
      </c>
    </row>
    <row r="109" spans="2:65" s="142" customFormat="1" ht="11.25" x14ac:dyDescent="0.25">
      <c r="B109" s="132"/>
      <c r="C109" s="133"/>
      <c r="D109" s="122" t="s">
        <v>70</v>
      </c>
      <c r="E109" s="134" t="s">
        <v>7</v>
      </c>
      <c r="F109" s="135" t="s">
        <v>59</v>
      </c>
      <c r="G109" s="133"/>
      <c r="H109" s="136">
        <v>1</v>
      </c>
      <c r="I109" s="137"/>
      <c r="J109" s="133"/>
      <c r="K109" s="133"/>
      <c r="L109" s="138"/>
      <c r="M109" s="139"/>
      <c r="N109" s="140"/>
      <c r="O109" s="140"/>
      <c r="P109" s="140"/>
      <c r="Q109" s="140"/>
      <c r="R109" s="140"/>
      <c r="S109" s="140"/>
      <c r="T109" s="141"/>
      <c r="AT109" s="143" t="s">
        <v>70</v>
      </c>
      <c r="AU109" s="143" t="s">
        <v>1</v>
      </c>
      <c r="AV109" s="142" t="s">
        <v>1</v>
      </c>
      <c r="AW109" s="142" t="s">
        <v>72</v>
      </c>
      <c r="AX109" s="142" t="s">
        <v>60</v>
      </c>
      <c r="AY109" s="143" t="s">
        <v>61</v>
      </c>
    </row>
    <row r="110" spans="2:65" s="154" customFormat="1" ht="11.25" x14ac:dyDescent="0.25">
      <c r="B110" s="144"/>
      <c r="C110" s="145"/>
      <c r="D110" s="122" t="s">
        <v>70</v>
      </c>
      <c r="E110" s="146" t="s">
        <v>7</v>
      </c>
      <c r="F110" s="147" t="s">
        <v>75</v>
      </c>
      <c r="G110" s="145"/>
      <c r="H110" s="148">
        <v>1</v>
      </c>
      <c r="I110" s="149"/>
      <c r="J110" s="145"/>
      <c r="K110" s="145"/>
      <c r="L110" s="150"/>
      <c r="M110" s="151"/>
      <c r="N110" s="152"/>
      <c r="O110" s="152"/>
      <c r="P110" s="152"/>
      <c r="Q110" s="152"/>
      <c r="R110" s="152"/>
      <c r="S110" s="152"/>
      <c r="T110" s="153"/>
      <c r="AT110" s="155" t="s">
        <v>70</v>
      </c>
      <c r="AU110" s="155" t="s">
        <v>1</v>
      </c>
      <c r="AV110" s="154" t="s">
        <v>68</v>
      </c>
      <c r="AW110" s="154" t="s">
        <v>72</v>
      </c>
      <c r="AX110" s="154" t="s">
        <v>59</v>
      </c>
      <c r="AY110" s="155" t="s">
        <v>61</v>
      </c>
    </row>
    <row r="111" spans="2:65" s="11" customFormat="1" ht="16.5" customHeight="1" x14ac:dyDescent="0.25">
      <c r="B111" s="38"/>
      <c r="C111" s="106" t="s">
        <v>110</v>
      </c>
      <c r="D111" s="106" t="s">
        <v>63</v>
      </c>
      <c r="E111" s="107" t="s">
        <v>111</v>
      </c>
      <c r="F111" s="108" t="s">
        <v>112</v>
      </c>
      <c r="G111" s="109" t="s">
        <v>66</v>
      </c>
      <c r="H111" s="110">
        <v>15</v>
      </c>
      <c r="I111" s="111">
        <v>0</v>
      </c>
      <c r="J111" s="112">
        <f>ROUND(I111*H111,2)</f>
        <v>0</v>
      </c>
      <c r="K111" s="108" t="s">
        <v>7</v>
      </c>
      <c r="L111" s="10"/>
      <c r="M111" s="113" t="s">
        <v>7</v>
      </c>
      <c r="N111" s="114" t="s">
        <v>25</v>
      </c>
      <c r="O111" s="115"/>
      <c r="P111" s="116">
        <f>O111*H111</f>
        <v>0</v>
      </c>
      <c r="Q111" s="116">
        <v>0</v>
      </c>
      <c r="R111" s="116">
        <f>Q111*H111</f>
        <v>0</v>
      </c>
      <c r="S111" s="116">
        <v>0</v>
      </c>
      <c r="T111" s="117">
        <f>S111*H111</f>
        <v>0</v>
      </c>
      <c r="AR111" s="118" t="s">
        <v>68</v>
      </c>
      <c r="AT111" s="118" t="s">
        <v>63</v>
      </c>
      <c r="AU111" s="118" t="s">
        <v>1</v>
      </c>
      <c r="AY111" s="2" t="s">
        <v>61</v>
      </c>
      <c r="BE111" s="119">
        <f>IF(N111="základní",J111,0)</f>
        <v>0</v>
      </c>
      <c r="BF111" s="119">
        <f>IF(N111="snížená",J111,0)</f>
        <v>0</v>
      </c>
      <c r="BG111" s="119">
        <f>IF(N111="zákl. přenesená",J111,0)</f>
        <v>0</v>
      </c>
      <c r="BH111" s="119">
        <f>IF(N111="sníž. přenesená",J111,0)</f>
        <v>0</v>
      </c>
      <c r="BI111" s="119">
        <f>IF(N111="nulová",J111,0)</f>
        <v>0</v>
      </c>
      <c r="BJ111" s="2" t="s">
        <v>59</v>
      </c>
      <c r="BK111" s="119">
        <f>ROUND(I111*H111,2)</f>
        <v>0</v>
      </c>
      <c r="BL111" s="2" t="s">
        <v>68</v>
      </c>
      <c r="BM111" s="118" t="s">
        <v>113</v>
      </c>
    </row>
    <row r="112" spans="2:65" s="130" customFormat="1" ht="11.25" x14ac:dyDescent="0.25">
      <c r="B112" s="120"/>
      <c r="C112" s="121"/>
      <c r="D112" s="122" t="s">
        <v>70</v>
      </c>
      <c r="E112" s="123" t="s">
        <v>7</v>
      </c>
      <c r="F112" s="124" t="s">
        <v>93</v>
      </c>
      <c r="G112" s="121"/>
      <c r="H112" s="123" t="s">
        <v>7</v>
      </c>
      <c r="I112" s="125"/>
      <c r="J112" s="121"/>
      <c r="K112" s="121"/>
      <c r="L112" s="126"/>
      <c r="M112" s="127"/>
      <c r="N112" s="128"/>
      <c r="O112" s="128"/>
      <c r="P112" s="128"/>
      <c r="Q112" s="128"/>
      <c r="R112" s="128"/>
      <c r="S112" s="128"/>
      <c r="T112" s="129"/>
      <c r="AT112" s="131" t="s">
        <v>70</v>
      </c>
      <c r="AU112" s="131" t="s">
        <v>1</v>
      </c>
      <c r="AV112" s="130" t="s">
        <v>59</v>
      </c>
      <c r="AW112" s="130" t="s">
        <v>72</v>
      </c>
      <c r="AX112" s="130" t="s">
        <v>60</v>
      </c>
      <c r="AY112" s="131" t="s">
        <v>61</v>
      </c>
    </row>
    <row r="113" spans="2:65" s="130" customFormat="1" ht="11.25" x14ac:dyDescent="0.25">
      <c r="B113" s="120"/>
      <c r="C113" s="121"/>
      <c r="D113" s="122" t="s">
        <v>70</v>
      </c>
      <c r="E113" s="123" t="s">
        <v>7</v>
      </c>
      <c r="F113" s="124" t="s">
        <v>114</v>
      </c>
      <c r="G113" s="121"/>
      <c r="H113" s="123" t="s">
        <v>7</v>
      </c>
      <c r="I113" s="125"/>
      <c r="J113" s="121"/>
      <c r="K113" s="121"/>
      <c r="L113" s="126"/>
      <c r="M113" s="127"/>
      <c r="N113" s="128"/>
      <c r="O113" s="128"/>
      <c r="P113" s="128"/>
      <c r="Q113" s="128"/>
      <c r="R113" s="128"/>
      <c r="S113" s="128"/>
      <c r="T113" s="129"/>
      <c r="AT113" s="131" t="s">
        <v>70</v>
      </c>
      <c r="AU113" s="131" t="s">
        <v>1</v>
      </c>
      <c r="AV113" s="130" t="s">
        <v>59</v>
      </c>
      <c r="AW113" s="130" t="s">
        <v>72</v>
      </c>
      <c r="AX113" s="130" t="s">
        <v>60</v>
      </c>
      <c r="AY113" s="131" t="s">
        <v>61</v>
      </c>
    </row>
    <row r="114" spans="2:65" s="142" customFormat="1" ht="11.25" x14ac:dyDescent="0.25">
      <c r="B114" s="132"/>
      <c r="C114" s="133"/>
      <c r="D114" s="122" t="s">
        <v>70</v>
      </c>
      <c r="E114" s="134" t="s">
        <v>7</v>
      </c>
      <c r="F114" s="135" t="s">
        <v>115</v>
      </c>
      <c r="G114" s="133"/>
      <c r="H114" s="136">
        <v>15</v>
      </c>
      <c r="I114" s="137"/>
      <c r="J114" s="133"/>
      <c r="K114" s="133"/>
      <c r="L114" s="138"/>
      <c r="M114" s="139"/>
      <c r="N114" s="140"/>
      <c r="O114" s="140"/>
      <c r="P114" s="140"/>
      <c r="Q114" s="140"/>
      <c r="R114" s="140"/>
      <c r="S114" s="140"/>
      <c r="T114" s="141"/>
      <c r="AT114" s="143" t="s">
        <v>70</v>
      </c>
      <c r="AU114" s="143" t="s">
        <v>1</v>
      </c>
      <c r="AV114" s="142" t="s">
        <v>1</v>
      </c>
      <c r="AW114" s="142" t="s">
        <v>72</v>
      </c>
      <c r="AX114" s="142" t="s">
        <v>60</v>
      </c>
      <c r="AY114" s="143" t="s">
        <v>61</v>
      </c>
    </row>
    <row r="115" spans="2:65" s="154" customFormat="1" ht="11.25" x14ac:dyDescent="0.25">
      <c r="B115" s="144"/>
      <c r="C115" s="145"/>
      <c r="D115" s="122" t="s">
        <v>70</v>
      </c>
      <c r="E115" s="146" t="s">
        <v>7</v>
      </c>
      <c r="F115" s="147" t="s">
        <v>75</v>
      </c>
      <c r="G115" s="145"/>
      <c r="H115" s="148">
        <v>15</v>
      </c>
      <c r="I115" s="149"/>
      <c r="J115" s="145"/>
      <c r="K115" s="145"/>
      <c r="L115" s="150"/>
      <c r="M115" s="151"/>
      <c r="N115" s="152"/>
      <c r="O115" s="152"/>
      <c r="P115" s="152"/>
      <c r="Q115" s="152"/>
      <c r="R115" s="152"/>
      <c r="S115" s="152"/>
      <c r="T115" s="153"/>
      <c r="AT115" s="155" t="s">
        <v>70</v>
      </c>
      <c r="AU115" s="155" t="s">
        <v>1</v>
      </c>
      <c r="AV115" s="154" t="s">
        <v>68</v>
      </c>
      <c r="AW115" s="154" t="s">
        <v>72</v>
      </c>
      <c r="AX115" s="154" t="s">
        <v>59</v>
      </c>
      <c r="AY115" s="155" t="s">
        <v>61</v>
      </c>
    </row>
    <row r="116" spans="2:65" s="11" customFormat="1" ht="16.5" customHeight="1" x14ac:dyDescent="0.25">
      <c r="B116" s="38"/>
      <c r="C116" s="106" t="s">
        <v>116</v>
      </c>
      <c r="D116" s="106" t="s">
        <v>63</v>
      </c>
      <c r="E116" s="107" t="s">
        <v>117</v>
      </c>
      <c r="F116" s="108" t="s">
        <v>118</v>
      </c>
      <c r="G116" s="109" t="s">
        <v>87</v>
      </c>
      <c r="H116" s="110">
        <v>8</v>
      </c>
      <c r="I116" s="111">
        <v>0</v>
      </c>
      <c r="J116" s="112">
        <f>ROUND(I116*H116,2)</f>
        <v>0</v>
      </c>
      <c r="K116" s="108" t="s">
        <v>7</v>
      </c>
      <c r="L116" s="10"/>
      <c r="M116" s="113" t="s">
        <v>7</v>
      </c>
      <c r="N116" s="114" t="s">
        <v>25</v>
      </c>
      <c r="O116" s="115"/>
      <c r="P116" s="116">
        <f>O116*H116</f>
        <v>0</v>
      </c>
      <c r="Q116" s="116">
        <v>0</v>
      </c>
      <c r="R116" s="116">
        <f>Q116*H116</f>
        <v>0</v>
      </c>
      <c r="S116" s="116">
        <v>0</v>
      </c>
      <c r="T116" s="117">
        <f>S116*H116</f>
        <v>0</v>
      </c>
      <c r="AR116" s="118" t="s">
        <v>68</v>
      </c>
      <c r="AT116" s="118" t="s">
        <v>63</v>
      </c>
      <c r="AU116" s="118" t="s">
        <v>1</v>
      </c>
      <c r="AY116" s="2" t="s">
        <v>61</v>
      </c>
      <c r="BE116" s="119">
        <f>IF(N116="základní",J116,0)</f>
        <v>0</v>
      </c>
      <c r="BF116" s="119">
        <f>IF(N116="snížená",J116,0)</f>
        <v>0</v>
      </c>
      <c r="BG116" s="119">
        <f>IF(N116="zákl. přenesená",J116,0)</f>
        <v>0</v>
      </c>
      <c r="BH116" s="119">
        <f>IF(N116="sníž. přenesená",J116,0)</f>
        <v>0</v>
      </c>
      <c r="BI116" s="119">
        <f>IF(N116="nulová",J116,0)</f>
        <v>0</v>
      </c>
      <c r="BJ116" s="2" t="s">
        <v>59</v>
      </c>
      <c r="BK116" s="119">
        <f>ROUND(I116*H116,2)</f>
        <v>0</v>
      </c>
      <c r="BL116" s="2" t="s">
        <v>68</v>
      </c>
      <c r="BM116" s="118" t="s">
        <v>119</v>
      </c>
    </row>
    <row r="117" spans="2:65" s="142" customFormat="1" ht="11.25" x14ac:dyDescent="0.25">
      <c r="B117" s="132"/>
      <c r="C117" s="133"/>
      <c r="D117" s="122" t="s">
        <v>70</v>
      </c>
      <c r="E117" s="134" t="s">
        <v>7</v>
      </c>
      <c r="F117" s="135" t="s">
        <v>120</v>
      </c>
      <c r="G117" s="133"/>
      <c r="H117" s="136">
        <v>8</v>
      </c>
      <c r="I117" s="137"/>
      <c r="J117" s="133"/>
      <c r="K117" s="133"/>
      <c r="L117" s="138"/>
      <c r="M117" s="139"/>
      <c r="N117" s="140"/>
      <c r="O117" s="140"/>
      <c r="P117" s="140"/>
      <c r="Q117" s="140"/>
      <c r="R117" s="140"/>
      <c r="S117" s="140"/>
      <c r="T117" s="141"/>
      <c r="AT117" s="143" t="s">
        <v>70</v>
      </c>
      <c r="AU117" s="143" t="s">
        <v>1</v>
      </c>
      <c r="AV117" s="142" t="s">
        <v>1</v>
      </c>
      <c r="AW117" s="142" t="s">
        <v>72</v>
      </c>
      <c r="AX117" s="142" t="s">
        <v>60</v>
      </c>
      <c r="AY117" s="143" t="s">
        <v>61</v>
      </c>
    </row>
    <row r="118" spans="2:65" s="154" customFormat="1" ht="11.25" x14ac:dyDescent="0.25">
      <c r="B118" s="144"/>
      <c r="C118" s="145"/>
      <c r="D118" s="122" t="s">
        <v>70</v>
      </c>
      <c r="E118" s="146" t="s">
        <v>7</v>
      </c>
      <c r="F118" s="147" t="s">
        <v>75</v>
      </c>
      <c r="G118" s="145"/>
      <c r="H118" s="148">
        <v>8</v>
      </c>
      <c r="I118" s="149"/>
      <c r="J118" s="145"/>
      <c r="K118" s="145"/>
      <c r="L118" s="150"/>
      <c r="M118" s="151"/>
      <c r="N118" s="152"/>
      <c r="O118" s="152"/>
      <c r="P118" s="152"/>
      <c r="Q118" s="152"/>
      <c r="R118" s="152"/>
      <c r="S118" s="152"/>
      <c r="T118" s="153"/>
      <c r="AT118" s="155" t="s">
        <v>70</v>
      </c>
      <c r="AU118" s="155" t="s">
        <v>1</v>
      </c>
      <c r="AV118" s="154" t="s">
        <v>68</v>
      </c>
      <c r="AW118" s="154" t="s">
        <v>72</v>
      </c>
      <c r="AX118" s="154" t="s">
        <v>59</v>
      </c>
      <c r="AY118" s="155" t="s">
        <v>61</v>
      </c>
    </row>
    <row r="119" spans="2:65" s="11" customFormat="1" ht="6.95" customHeight="1" x14ac:dyDescent="0.25">
      <c r="B119" s="67"/>
      <c r="C119" s="68"/>
      <c r="D119" s="68"/>
      <c r="E119" s="68"/>
      <c r="F119" s="68"/>
      <c r="G119" s="68"/>
      <c r="H119" s="68"/>
      <c r="I119" s="34"/>
      <c r="J119" s="68"/>
      <c r="K119" s="68"/>
      <c r="L119" s="10"/>
    </row>
    <row r="120" spans="2:65" s="100" customFormat="1" ht="22.9" customHeight="1" x14ac:dyDescent="0.2">
      <c r="B120" s="89"/>
      <c r="C120" s="90"/>
      <c r="D120" s="91" t="s">
        <v>56</v>
      </c>
      <c r="E120" s="104" t="s">
        <v>1</v>
      </c>
      <c r="F120" s="104" t="s">
        <v>122</v>
      </c>
      <c r="G120" s="90"/>
      <c r="H120" s="90"/>
      <c r="I120" s="93"/>
      <c r="J120" s="105">
        <f>SUM(J121:J151)</f>
        <v>0</v>
      </c>
      <c r="K120" s="90"/>
      <c r="L120" s="95"/>
      <c r="M120" s="96"/>
      <c r="N120" s="97"/>
      <c r="O120" s="97"/>
      <c r="P120" s="98">
        <f>SUM(P121:P194)</f>
        <v>0</v>
      </c>
      <c r="Q120" s="97"/>
      <c r="R120" s="98">
        <f>SUM(R121:R194)</f>
        <v>0</v>
      </c>
      <c r="S120" s="97"/>
      <c r="T120" s="99">
        <f>SUM(T121:T194)</f>
        <v>0</v>
      </c>
      <c r="AR120" s="101" t="s">
        <v>59</v>
      </c>
      <c r="AT120" s="102" t="s">
        <v>56</v>
      </c>
      <c r="AU120" s="102" t="s">
        <v>59</v>
      </c>
      <c r="AY120" s="101" t="s">
        <v>61</v>
      </c>
      <c r="BK120" s="103">
        <f>SUM(BK121:BK194)</f>
        <v>0</v>
      </c>
    </row>
    <row r="121" spans="2:65" s="11" customFormat="1" ht="24" customHeight="1" x14ac:dyDescent="0.25">
      <c r="B121" s="38"/>
      <c r="C121" s="106" t="s">
        <v>82</v>
      </c>
      <c r="D121" s="106" t="s">
        <v>63</v>
      </c>
      <c r="E121" s="107" t="s">
        <v>123</v>
      </c>
      <c r="F121" s="108" t="s">
        <v>124</v>
      </c>
      <c r="G121" s="109" t="s">
        <v>87</v>
      </c>
      <c r="H121" s="110">
        <v>36</v>
      </c>
      <c r="I121" s="111">
        <v>0</v>
      </c>
      <c r="J121" s="112">
        <f>ROUND(I121*H121,2)</f>
        <v>0</v>
      </c>
      <c r="K121" s="108" t="s">
        <v>67</v>
      </c>
      <c r="L121" s="10"/>
      <c r="M121" s="113" t="s">
        <v>7</v>
      </c>
      <c r="N121" s="114" t="s">
        <v>25</v>
      </c>
      <c r="O121" s="115"/>
      <c r="P121" s="116">
        <f>O121*H121</f>
        <v>0</v>
      </c>
      <c r="Q121" s="116">
        <v>0</v>
      </c>
      <c r="R121" s="116">
        <f>Q121*H121</f>
        <v>0</v>
      </c>
      <c r="S121" s="116">
        <v>0</v>
      </c>
      <c r="T121" s="117">
        <f>S121*H121</f>
        <v>0</v>
      </c>
      <c r="AR121" s="118" t="s">
        <v>68</v>
      </c>
      <c r="AT121" s="118" t="s">
        <v>63</v>
      </c>
      <c r="AU121" s="118" t="s">
        <v>1</v>
      </c>
      <c r="AY121" s="2" t="s">
        <v>61</v>
      </c>
      <c r="BE121" s="119">
        <f>IF(N121="základní",J121,0)</f>
        <v>0</v>
      </c>
      <c r="BF121" s="119">
        <f>IF(N121="snížená",J121,0)</f>
        <v>0</v>
      </c>
      <c r="BG121" s="119">
        <f>IF(N121="zákl. přenesená",J121,0)</f>
        <v>0</v>
      </c>
      <c r="BH121" s="119">
        <f>IF(N121="sníž. přenesená",J121,0)</f>
        <v>0</v>
      </c>
      <c r="BI121" s="119">
        <f>IF(N121="nulová",J121,0)</f>
        <v>0</v>
      </c>
      <c r="BJ121" s="2" t="s">
        <v>59</v>
      </c>
      <c r="BK121" s="119">
        <f>ROUND(I121*H121,2)</f>
        <v>0</v>
      </c>
      <c r="BL121" s="2" t="s">
        <v>68</v>
      </c>
      <c r="BM121" s="118" t="s">
        <v>125</v>
      </c>
    </row>
    <row r="122" spans="2:65" s="130" customFormat="1" ht="33.75" x14ac:dyDescent="0.25">
      <c r="B122" s="120"/>
      <c r="C122" s="121"/>
      <c r="D122" s="122" t="s">
        <v>70</v>
      </c>
      <c r="E122" s="123" t="s">
        <v>7</v>
      </c>
      <c r="F122" s="124" t="s">
        <v>126</v>
      </c>
      <c r="G122" s="121"/>
      <c r="H122" s="123" t="s">
        <v>7</v>
      </c>
      <c r="I122" s="125"/>
      <c r="J122" s="121"/>
      <c r="K122" s="121"/>
      <c r="L122" s="126"/>
      <c r="M122" s="127"/>
      <c r="N122" s="128"/>
      <c r="O122" s="128"/>
      <c r="P122" s="128"/>
      <c r="Q122" s="128"/>
      <c r="R122" s="128"/>
      <c r="S122" s="128"/>
      <c r="T122" s="129"/>
      <c r="AT122" s="131" t="s">
        <v>70</v>
      </c>
      <c r="AU122" s="131" t="s">
        <v>1</v>
      </c>
      <c r="AV122" s="130" t="s">
        <v>59</v>
      </c>
      <c r="AW122" s="130" t="s">
        <v>72</v>
      </c>
      <c r="AX122" s="130" t="s">
        <v>60</v>
      </c>
      <c r="AY122" s="131" t="s">
        <v>61</v>
      </c>
    </row>
    <row r="123" spans="2:65" s="130" customFormat="1" ht="11.25" x14ac:dyDescent="0.25">
      <c r="B123" s="120"/>
      <c r="C123" s="121"/>
      <c r="D123" s="122" t="s">
        <v>70</v>
      </c>
      <c r="E123" s="123" t="s">
        <v>7</v>
      </c>
      <c r="F123" s="124" t="s">
        <v>127</v>
      </c>
      <c r="G123" s="121"/>
      <c r="H123" s="123" t="s">
        <v>7</v>
      </c>
      <c r="I123" s="125"/>
      <c r="J123" s="121"/>
      <c r="K123" s="121"/>
      <c r="L123" s="126"/>
      <c r="M123" s="127"/>
      <c r="N123" s="128"/>
      <c r="O123" s="128"/>
      <c r="P123" s="128"/>
      <c r="Q123" s="128"/>
      <c r="R123" s="128"/>
      <c r="S123" s="128"/>
      <c r="T123" s="129"/>
      <c r="AT123" s="131" t="s">
        <v>70</v>
      </c>
      <c r="AU123" s="131" t="s">
        <v>1</v>
      </c>
      <c r="AV123" s="130" t="s">
        <v>59</v>
      </c>
      <c r="AW123" s="130" t="s">
        <v>72</v>
      </c>
      <c r="AX123" s="130" t="s">
        <v>60</v>
      </c>
      <c r="AY123" s="131" t="s">
        <v>61</v>
      </c>
    </row>
    <row r="124" spans="2:65" s="142" customFormat="1" ht="11.25" x14ac:dyDescent="0.25">
      <c r="B124" s="132"/>
      <c r="C124" s="133"/>
      <c r="D124" s="122" t="s">
        <v>70</v>
      </c>
      <c r="E124" s="134" t="s">
        <v>7</v>
      </c>
      <c r="F124" s="135" t="s">
        <v>128</v>
      </c>
      <c r="G124" s="133"/>
      <c r="H124" s="136">
        <v>0</v>
      </c>
      <c r="I124" s="137"/>
      <c r="J124" s="133"/>
      <c r="K124" s="133"/>
      <c r="L124" s="138"/>
      <c r="M124" s="139"/>
      <c r="N124" s="140"/>
      <c r="O124" s="140"/>
      <c r="P124" s="140"/>
      <c r="Q124" s="140"/>
      <c r="R124" s="140"/>
      <c r="S124" s="140"/>
      <c r="T124" s="141"/>
      <c r="AT124" s="143" t="s">
        <v>70</v>
      </c>
      <c r="AU124" s="143" t="s">
        <v>1</v>
      </c>
      <c r="AV124" s="142" t="s">
        <v>1</v>
      </c>
      <c r="AW124" s="142" t="s">
        <v>72</v>
      </c>
      <c r="AX124" s="142" t="s">
        <v>60</v>
      </c>
      <c r="AY124" s="143" t="s">
        <v>61</v>
      </c>
    </row>
    <row r="125" spans="2:65" s="142" customFormat="1" ht="11.25" x14ac:dyDescent="0.25">
      <c r="B125" s="132"/>
      <c r="C125" s="133"/>
      <c r="D125" s="122" t="s">
        <v>70</v>
      </c>
      <c r="E125" s="134" t="s">
        <v>7</v>
      </c>
      <c r="F125" s="135" t="s">
        <v>129</v>
      </c>
      <c r="G125" s="133"/>
      <c r="H125" s="136">
        <v>36</v>
      </c>
      <c r="I125" s="137"/>
      <c r="J125" s="133"/>
      <c r="K125" s="133"/>
      <c r="L125" s="138"/>
      <c r="M125" s="139"/>
      <c r="N125" s="140"/>
      <c r="O125" s="140"/>
      <c r="P125" s="140"/>
      <c r="Q125" s="140"/>
      <c r="R125" s="140"/>
      <c r="S125" s="140"/>
      <c r="T125" s="141"/>
      <c r="AT125" s="143" t="s">
        <v>70</v>
      </c>
      <c r="AU125" s="143" t="s">
        <v>1</v>
      </c>
      <c r="AV125" s="142" t="s">
        <v>1</v>
      </c>
      <c r="AW125" s="142" t="s">
        <v>72</v>
      </c>
      <c r="AX125" s="142" t="s">
        <v>60</v>
      </c>
      <c r="AY125" s="143" t="s">
        <v>61</v>
      </c>
    </row>
    <row r="126" spans="2:65" s="154" customFormat="1" ht="11.25" x14ac:dyDescent="0.25">
      <c r="B126" s="144"/>
      <c r="C126" s="145"/>
      <c r="D126" s="122" t="s">
        <v>70</v>
      </c>
      <c r="E126" s="146" t="s">
        <v>7</v>
      </c>
      <c r="F126" s="147" t="s">
        <v>75</v>
      </c>
      <c r="G126" s="145"/>
      <c r="H126" s="148">
        <v>36</v>
      </c>
      <c r="I126" s="149"/>
      <c r="J126" s="145"/>
      <c r="K126" s="145"/>
      <c r="L126" s="150"/>
      <c r="M126" s="151"/>
      <c r="N126" s="152"/>
      <c r="O126" s="152"/>
      <c r="P126" s="152"/>
      <c r="Q126" s="152"/>
      <c r="R126" s="152"/>
      <c r="S126" s="152"/>
      <c r="T126" s="153"/>
      <c r="AT126" s="155" t="s">
        <v>70</v>
      </c>
      <c r="AU126" s="155" t="s">
        <v>1</v>
      </c>
      <c r="AV126" s="154" t="s">
        <v>68</v>
      </c>
      <c r="AW126" s="154" t="s">
        <v>72</v>
      </c>
      <c r="AX126" s="154" t="s">
        <v>59</v>
      </c>
      <c r="AY126" s="155" t="s">
        <v>61</v>
      </c>
    </row>
    <row r="127" spans="2:65" s="11" customFormat="1" ht="24" customHeight="1" x14ac:dyDescent="0.25">
      <c r="B127" s="38"/>
      <c r="C127" s="106" t="s">
        <v>84</v>
      </c>
      <c r="D127" s="106" t="s">
        <v>63</v>
      </c>
      <c r="E127" s="107" t="s">
        <v>130</v>
      </c>
      <c r="F127" s="108" t="s">
        <v>131</v>
      </c>
      <c r="G127" s="109" t="s">
        <v>87</v>
      </c>
      <c r="H127" s="110">
        <v>393</v>
      </c>
      <c r="I127" s="111">
        <v>0</v>
      </c>
      <c r="J127" s="112">
        <f>ROUND(I127*H127,2)</f>
        <v>0</v>
      </c>
      <c r="K127" s="108" t="s">
        <v>67</v>
      </c>
      <c r="L127" s="10"/>
      <c r="M127" s="113" t="s">
        <v>7</v>
      </c>
      <c r="N127" s="114" t="s">
        <v>25</v>
      </c>
      <c r="O127" s="115"/>
      <c r="P127" s="116">
        <f>O127*H127</f>
        <v>0</v>
      </c>
      <c r="Q127" s="116">
        <v>0</v>
      </c>
      <c r="R127" s="116">
        <f>Q127*H127</f>
        <v>0</v>
      </c>
      <c r="S127" s="116">
        <v>0</v>
      </c>
      <c r="T127" s="117">
        <f>S127*H127</f>
        <v>0</v>
      </c>
      <c r="AR127" s="118" t="s">
        <v>68</v>
      </c>
      <c r="AT127" s="118" t="s">
        <v>63</v>
      </c>
      <c r="AU127" s="118" t="s">
        <v>1</v>
      </c>
      <c r="AY127" s="2" t="s">
        <v>61</v>
      </c>
      <c r="BE127" s="119">
        <f>IF(N127="základní",J127,0)</f>
        <v>0</v>
      </c>
      <c r="BF127" s="119">
        <f>IF(N127="snížená",J127,0)</f>
        <v>0</v>
      </c>
      <c r="BG127" s="119">
        <f>IF(N127="zákl. přenesená",J127,0)</f>
        <v>0</v>
      </c>
      <c r="BH127" s="119">
        <f>IF(N127="sníž. přenesená",J127,0)</f>
        <v>0</v>
      </c>
      <c r="BI127" s="119">
        <f>IF(N127="nulová",J127,0)</f>
        <v>0</v>
      </c>
      <c r="BJ127" s="2" t="s">
        <v>59</v>
      </c>
      <c r="BK127" s="119">
        <f>ROUND(I127*H127,2)</f>
        <v>0</v>
      </c>
      <c r="BL127" s="2" t="s">
        <v>68</v>
      </c>
      <c r="BM127" s="118" t="s">
        <v>132</v>
      </c>
    </row>
    <row r="128" spans="2:65" s="130" customFormat="1" ht="33.75" x14ac:dyDescent="0.25">
      <c r="B128" s="120"/>
      <c r="C128" s="121"/>
      <c r="D128" s="122" t="s">
        <v>70</v>
      </c>
      <c r="E128" s="123" t="s">
        <v>7</v>
      </c>
      <c r="F128" s="124" t="s">
        <v>126</v>
      </c>
      <c r="G128" s="121"/>
      <c r="H128" s="123" t="s">
        <v>7</v>
      </c>
      <c r="I128" s="125"/>
      <c r="J128" s="121"/>
      <c r="K128" s="121"/>
      <c r="L128" s="126"/>
      <c r="M128" s="127"/>
      <c r="N128" s="128"/>
      <c r="O128" s="128"/>
      <c r="P128" s="128"/>
      <c r="Q128" s="128"/>
      <c r="R128" s="128"/>
      <c r="S128" s="128"/>
      <c r="T128" s="129"/>
      <c r="AT128" s="131" t="s">
        <v>70</v>
      </c>
      <c r="AU128" s="131" t="s">
        <v>1</v>
      </c>
      <c r="AV128" s="130" t="s">
        <v>59</v>
      </c>
      <c r="AW128" s="130" t="s">
        <v>72</v>
      </c>
      <c r="AX128" s="130" t="s">
        <v>60</v>
      </c>
      <c r="AY128" s="131" t="s">
        <v>61</v>
      </c>
    </row>
    <row r="129" spans="2:65" s="130" customFormat="1" ht="11.25" x14ac:dyDescent="0.25">
      <c r="B129" s="120"/>
      <c r="C129" s="121"/>
      <c r="D129" s="122" t="s">
        <v>70</v>
      </c>
      <c r="E129" s="123" t="s">
        <v>7</v>
      </c>
      <c r="F129" s="124" t="s">
        <v>127</v>
      </c>
      <c r="G129" s="121"/>
      <c r="H129" s="123" t="s">
        <v>7</v>
      </c>
      <c r="I129" s="125"/>
      <c r="J129" s="121"/>
      <c r="K129" s="121"/>
      <c r="L129" s="126"/>
      <c r="M129" s="127"/>
      <c r="N129" s="128"/>
      <c r="O129" s="128"/>
      <c r="P129" s="128"/>
      <c r="Q129" s="128"/>
      <c r="R129" s="128"/>
      <c r="S129" s="128"/>
      <c r="T129" s="129"/>
      <c r="AT129" s="131" t="s">
        <v>70</v>
      </c>
      <c r="AU129" s="131" t="s">
        <v>1</v>
      </c>
      <c r="AV129" s="130" t="s">
        <v>59</v>
      </c>
      <c r="AW129" s="130" t="s">
        <v>72</v>
      </c>
      <c r="AX129" s="130" t="s">
        <v>60</v>
      </c>
      <c r="AY129" s="131" t="s">
        <v>61</v>
      </c>
    </row>
    <row r="130" spans="2:65" s="142" customFormat="1" ht="11.25" x14ac:dyDescent="0.25">
      <c r="B130" s="132"/>
      <c r="C130" s="133"/>
      <c r="D130" s="122" t="s">
        <v>70</v>
      </c>
      <c r="E130" s="134" t="s">
        <v>7</v>
      </c>
      <c r="F130" s="135" t="s">
        <v>133</v>
      </c>
      <c r="G130" s="133"/>
      <c r="H130" s="136">
        <v>357</v>
      </c>
      <c r="I130" s="137"/>
      <c r="J130" s="133"/>
      <c r="K130" s="133"/>
      <c r="L130" s="138"/>
      <c r="M130" s="139"/>
      <c r="N130" s="140"/>
      <c r="O130" s="140"/>
      <c r="P130" s="140"/>
      <c r="Q130" s="140"/>
      <c r="R130" s="140"/>
      <c r="S130" s="140"/>
      <c r="T130" s="141"/>
      <c r="AT130" s="143" t="s">
        <v>70</v>
      </c>
      <c r="AU130" s="143" t="s">
        <v>1</v>
      </c>
      <c r="AV130" s="142" t="s">
        <v>1</v>
      </c>
      <c r="AW130" s="142" t="s">
        <v>72</v>
      </c>
      <c r="AX130" s="142" t="s">
        <v>60</v>
      </c>
      <c r="AY130" s="143" t="s">
        <v>61</v>
      </c>
    </row>
    <row r="131" spans="2:65" s="142" customFormat="1" ht="11.25" x14ac:dyDescent="0.25">
      <c r="B131" s="132"/>
      <c r="C131" s="133"/>
      <c r="D131" s="122" t="s">
        <v>70</v>
      </c>
      <c r="E131" s="134" t="s">
        <v>7</v>
      </c>
      <c r="F131" s="135" t="s">
        <v>134</v>
      </c>
      <c r="G131" s="133"/>
      <c r="H131" s="136">
        <v>36</v>
      </c>
      <c r="I131" s="137"/>
      <c r="J131" s="133"/>
      <c r="K131" s="133"/>
      <c r="L131" s="138"/>
      <c r="M131" s="139"/>
      <c r="N131" s="140"/>
      <c r="O131" s="140"/>
      <c r="P131" s="140"/>
      <c r="Q131" s="140"/>
      <c r="R131" s="140"/>
      <c r="S131" s="140"/>
      <c r="T131" s="141"/>
      <c r="AT131" s="143" t="s">
        <v>70</v>
      </c>
      <c r="AU131" s="143" t="s">
        <v>1</v>
      </c>
      <c r="AV131" s="142" t="s">
        <v>1</v>
      </c>
      <c r="AW131" s="142" t="s">
        <v>72</v>
      </c>
      <c r="AX131" s="142" t="s">
        <v>60</v>
      </c>
      <c r="AY131" s="143" t="s">
        <v>61</v>
      </c>
    </row>
    <row r="132" spans="2:65" s="154" customFormat="1" ht="11.25" x14ac:dyDescent="0.25">
      <c r="B132" s="144"/>
      <c r="C132" s="145"/>
      <c r="D132" s="122" t="s">
        <v>70</v>
      </c>
      <c r="E132" s="146" t="s">
        <v>7</v>
      </c>
      <c r="F132" s="147" t="s">
        <v>75</v>
      </c>
      <c r="G132" s="145"/>
      <c r="H132" s="148">
        <v>393</v>
      </c>
      <c r="I132" s="149"/>
      <c r="J132" s="145"/>
      <c r="K132" s="145"/>
      <c r="L132" s="150"/>
      <c r="M132" s="151"/>
      <c r="N132" s="152"/>
      <c r="O132" s="152"/>
      <c r="P132" s="152"/>
      <c r="Q132" s="152"/>
      <c r="R132" s="152"/>
      <c r="S132" s="152"/>
      <c r="T132" s="153"/>
      <c r="AT132" s="155" t="s">
        <v>70</v>
      </c>
      <c r="AU132" s="155" t="s">
        <v>1</v>
      </c>
      <c r="AV132" s="154" t="s">
        <v>68</v>
      </c>
      <c r="AW132" s="154" t="s">
        <v>72</v>
      </c>
      <c r="AX132" s="154" t="s">
        <v>59</v>
      </c>
      <c r="AY132" s="155" t="s">
        <v>61</v>
      </c>
    </row>
    <row r="133" spans="2:65" s="11" customFormat="1" ht="24" customHeight="1" x14ac:dyDescent="0.25">
      <c r="B133" s="38"/>
      <c r="C133" s="106" t="s">
        <v>81</v>
      </c>
      <c r="D133" s="106" t="s">
        <v>63</v>
      </c>
      <c r="E133" s="107" t="s">
        <v>135</v>
      </c>
      <c r="F133" s="108" t="s">
        <v>136</v>
      </c>
      <c r="G133" s="109" t="s">
        <v>87</v>
      </c>
      <c r="H133" s="110">
        <v>210</v>
      </c>
      <c r="I133" s="111">
        <v>0</v>
      </c>
      <c r="J133" s="112">
        <f>ROUND(I133*H133,2)</f>
        <v>0</v>
      </c>
      <c r="K133" s="108" t="s">
        <v>67</v>
      </c>
      <c r="L133" s="10"/>
      <c r="M133" s="113" t="s">
        <v>7</v>
      </c>
      <c r="N133" s="114" t="s">
        <v>25</v>
      </c>
      <c r="O133" s="115"/>
      <c r="P133" s="116">
        <f>O133*H133</f>
        <v>0</v>
      </c>
      <c r="Q133" s="116">
        <v>0</v>
      </c>
      <c r="R133" s="116">
        <f>Q133*H133</f>
        <v>0</v>
      </c>
      <c r="S133" s="116">
        <v>0</v>
      </c>
      <c r="T133" s="117">
        <f>S133*H133</f>
        <v>0</v>
      </c>
      <c r="AR133" s="118" t="s">
        <v>68</v>
      </c>
      <c r="AT133" s="118" t="s">
        <v>63</v>
      </c>
      <c r="AU133" s="118" t="s">
        <v>1</v>
      </c>
      <c r="AY133" s="2" t="s">
        <v>61</v>
      </c>
      <c r="BE133" s="119">
        <f>IF(N133="základní",J133,0)</f>
        <v>0</v>
      </c>
      <c r="BF133" s="119">
        <f>IF(N133="snížená",J133,0)</f>
        <v>0</v>
      </c>
      <c r="BG133" s="119">
        <f>IF(N133="zákl. přenesená",J133,0)</f>
        <v>0</v>
      </c>
      <c r="BH133" s="119">
        <f>IF(N133="sníž. přenesená",J133,0)</f>
        <v>0</v>
      </c>
      <c r="BI133" s="119">
        <f>IF(N133="nulová",J133,0)</f>
        <v>0</v>
      </c>
      <c r="BJ133" s="2" t="s">
        <v>59</v>
      </c>
      <c r="BK133" s="119">
        <f>ROUND(I133*H133,2)</f>
        <v>0</v>
      </c>
      <c r="BL133" s="2" t="s">
        <v>68</v>
      </c>
      <c r="BM133" s="118" t="s">
        <v>137</v>
      </c>
    </row>
    <row r="134" spans="2:65" s="130" customFormat="1" ht="33.75" x14ac:dyDescent="0.25">
      <c r="B134" s="120"/>
      <c r="C134" s="121"/>
      <c r="D134" s="122" t="s">
        <v>70</v>
      </c>
      <c r="E134" s="123" t="s">
        <v>7</v>
      </c>
      <c r="F134" s="124" t="s">
        <v>126</v>
      </c>
      <c r="G134" s="121"/>
      <c r="H134" s="123" t="s">
        <v>7</v>
      </c>
      <c r="I134" s="125"/>
      <c r="J134" s="121"/>
      <c r="K134" s="121"/>
      <c r="L134" s="126"/>
      <c r="M134" s="127"/>
      <c r="N134" s="128"/>
      <c r="O134" s="128"/>
      <c r="P134" s="128"/>
      <c r="Q134" s="128"/>
      <c r="R134" s="128"/>
      <c r="S134" s="128"/>
      <c r="T134" s="129"/>
      <c r="AT134" s="131" t="s">
        <v>70</v>
      </c>
      <c r="AU134" s="131" t="s">
        <v>1</v>
      </c>
      <c r="AV134" s="130" t="s">
        <v>59</v>
      </c>
      <c r="AW134" s="130" t="s">
        <v>72</v>
      </c>
      <c r="AX134" s="130" t="s">
        <v>60</v>
      </c>
      <c r="AY134" s="131" t="s">
        <v>61</v>
      </c>
    </row>
    <row r="135" spans="2:65" s="130" customFormat="1" ht="11.25" x14ac:dyDescent="0.25">
      <c r="B135" s="120"/>
      <c r="C135" s="121"/>
      <c r="D135" s="122" t="s">
        <v>70</v>
      </c>
      <c r="E135" s="123" t="s">
        <v>7</v>
      </c>
      <c r="F135" s="124" t="s">
        <v>127</v>
      </c>
      <c r="G135" s="121"/>
      <c r="H135" s="123" t="s">
        <v>7</v>
      </c>
      <c r="I135" s="125"/>
      <c r="J135" s="121"/>
      <c r="K135" s="121"/>
      <c r="L135" s="126"/>
      <c r="M135" s="127"/>
      <c r="N135" s="128"/>
      <c r="O135" s="128"/>
      <c r="P135" s="128"/>
      <c r="Q135" s="128"/>
      <c r="R135" s="128"/>
      <c r="S135" s="128"/>
      <c r="T135" s="129"/>
      <c r="AT135" s="131" t="s">
        <v>70</v>
      </c>
      <c r="AU135" s="131" t="s">
        <v>1</v>
      </c>
      <c r="AV135" s="130" t="s">
        <v>59</v>
      </c>
      <c r="AW135" s="130" t="s">
        <v>72</v>
      </c>
      <c r="AX135" s="130" t="s">
        <v>60</v>
      </c>
      <c r="AY135" s="131" t="s">
        <v>61</v>
      </c>
    </row>
    <row r="136" spans="2:65" s="142" customFormat="1" ht="11.25" x14ac:dyDescent="0.25">
      <c r="B136" s="132"/>
      <c r="C136" s="133"/>
      <c r="D136" s="122" t="s">
        <v>70</v>
      </c>
      <c r="E136" s="134" t="s">
        <v>7</v>
      </c>
      <c r="F136" s="135" t="s">
        <v>138</v>
      </c>
      <c r="G136" s="133"/>
      <c r="H136" s="136">
        <v>144</v>
      </c>
      <c r="I136" s="137"/>
      <c r="J136" s="133"/>
      <c r="K136" s="133"/>
      <c r="L136" s="138"/>
      <c r="M136" s="139"/>
      <c r="N136" s="140"/>
      <c r="O136" s="140"/>
      <c r="P136" s="140"/>
      <c r="Q136" s="140"/>
      <c r="R136" s="140"/>
      <c r="S136" s="140"/>
      <c r="T136" s="141"/>
      <c r="AT136" s="143" t="s">
        <v>70</v>
      </c>
      <c r="AU136" s="143" t="s">
        <v>1</v>
      </c>
      <c r="AV136" s="142" t="s">
        <v>1</v>
      </c>
      <c r="AW136" s="142" t="s">
        <v>72</v>
      </c>
      <c r="AX136" s="142" t="s">
        <v>60</v>
      </c>
      <c r="AY136" s="143" t="s">
        <v>61</v>
      </c>
    </row>
    <row r="137" spans="2:65" s="142" customFormat="1" ht="11.25" x14ac:dyDescent="0.25">
      <c r="B137" s="132"/>
      <c r="C137" s="133"/>
      <c r="D137" s="122" t="s">
        <v>70</v>
      </c>
      <c r="E137" s="134" t="s">
        <v>7</v>
      </c>
      <c r="F137" s="135" t="s">
        <v>139</v>
      </c>
      <c r="G137" s="133"/>
      <c r="H137" s="136">
        <v>66</v>
      </c>
      <c r="I137" s="137"/>
      <c r="J137" s="133"/>
      <c r="K137" s="133"/>
      <c r="L137" s="138"/>
      <c r="M137" s="139"/>
      <c r="N137" s="140"/>
      <c r="O137" s="140"/>
      <c r="P137" s="140"/>
      <c r="Q137" s="140"/>
      <c r="R137" s="140"/>
      <c r="S137" s="140"/>
      <c r="T137" s="141"/>
      <c r="AT137" s="143" t="s">
        <v>70</v>
      </c>
      <c r="AU137" s="143" t="s">
        <v>1</v>
      </c>
      <c r="AV137" s="142" t="s">
        <v>1</v>
      </c>
      <c r="AW137" s="142" t="s">
        <v>72</v>
      </c>
      <c r="AX137" s="142" t="s">
        <v>60</v>
      </c>
      <c r="AY137" s="143" t="s">
        <v>61</v>
      </c>
    </row>
    <row r="138" spans="2:65" s="154" customFormat="1" ht="11.25" x14ac:dyDescent="0.25">
      <c r="B138" s="144"/>
      <c r="C138" s="145"/>
      <c r="D138" s="122" t="s">
        <v>70</v>
      </c>
      <c r="E138" s="146" t="s">
        <v>7</v>
      </c>
      <c r="F138" s="147" t="s">
        <v>75</v>
      </c>
      <c r="G138" s="145"/>
      <c r="H138" s="148">
        <v>210</v>
      </c>
      <c r="I138" s="149"/>
      <c r="J138" s="145"/>
      <c r="K138" s="145"/>
      <c r="L138" s="150"/>
      <c r="M138" s="151"/>
      <c r="N138" s="152"/>
      <c r="O138" s="152"/>
      <c r="P138" s="152"/>
      <c r="Q138" s="152"/>
      <c r="R138" s="152"/>
      <c r="S138" s="152"/>
      <c r="T138" s="153"/>
      <c r="AT138" s="155" t="s">
        <v>70</v>
      </c>
      <c r="AU138" s="155" t="s">
        <v>1</v>
      </c>
      <c r="AV138" s="154" t="s">
        <v>68</v>
      </c>
      <c r="AW138" s="154" t="s">
        <v>72</v>
      </c>
      <c r="AX138" s="154" t="s">
        <v>59</v>
      </c>
      <c r="AY138" s="155" t="s">
        <v>61</v>
      </c>
    </row>
    <row r="139" spans="2:65" s="11" customFormat="1" ht="24" customHeight="1" x14ac:dyDescent="0.25">
      <c r="B139" s="38"/>
      <c r="C139" s="106" t="s">
        <v>95</v>
      </c>
      <c r="D139" s="106" t="s">
        <v>63</v>
      </c>
      <c r="E139" s="107" t="s">
        <v>140</v>
      </c>
      <c r="F139" s="108" t="s">
        <v>141</v>
      </c>
      <c r="G139" s="109" t="s">
        <v>87</v>
      </c>
      <c r="H139" s="110">
        <v>137</v>
      </c>
      <c r="I139" s="111">
        <v>0</v>
      </c>
      <c r="J139" s="112">
        <f>ROUND(I139*H139,2)</f>
        <v>0</v>
      </c>
      <c r="K139" s="108" t="s">
        <v>67</v>
      </c>
      <c r="L139" s="10"/>
      <c r="M139" s="113" t="s">
        <v>7</v>
      </c>
      <c r="N139" s="114" t="s">
        <v>25</v>
      </c>
      <c r="O139" s="115"/>
      <c r="P139" s="116">
        <f>O139*H139</f>
        <v>0</v>
      </c>
      <c r="Q139" s="116">
        <v>0</v>
      </c>
      <c r="R139" s="116">
        <f>Q139*H139</f>
        <v>0</v>
      </c>
      <c r="S139" s="116">
        <v>0</v>
      </c>
      <c r="T139" s="117">
        <f>S139*H139</f>
        <v>0</v>
      </c>
      <c r="AR139" s="118" t="s">
        <v>68</v>
      </c>
      <c r="AT139" s="118" t="s">
        <v>63</v>
      </c>
      <c r="AU139" s="118" t="s">
        <v>1</v>
      </c>
      <c r="AY139" s="2" t="s">
        <v>61</v>
      </c>
      <c r="BE139" s="119">
        <f>IF(N139="základní",J139,0)</f>
        <v>0</v>
      </c>
      <c r="BF139" s="119">
        <f>IF(N139="snížená",J139,0)</f>
        <v>0</v>
      </c>
      <c r="BG139" s="119">
        <f>IF(N139="zákl. přenesená",J139,0)</f>
        <v>0</v>
      </c>
      <c r="BH139" s="119">
        <f>IF(N139="sníž. přenesená",J139,0)</f>
        <v>0</v>
      </c>
      <c r="BI139" s="119">
        <f>IF(N139="nulová",J139,0)</f>
        <v>0</v>
      </c>
      <c r="BJ139" s="2" t="s">
        <v>59</v>
      </c>
      <c r="BK139" s="119">
        <f>ROUND(I139*H139,2)</f>
        <v>0</v>
      </c>
      <c r="BL139" s="2" t="s">
        <v>68</v>
      </c>
      <c r="BM139" s="118" t="s">
        <v>142</v>
      </c>
    </row>
    <row r="140" spans="2:65" s="130" customFormat="1" ht="33.75" x14ac:dyDescent="0.25">
      <c r="B140" s="120"/>
      <c r="C140" s="121"/>
      <c r="D140" s="122" t="s">
        <v>70</v>
      </c>
      <c r="E140" s="123" t="s">
        <v>7</v>
      </c>
      <c r="F140" s="124" t="s">
        <v>126</v>
      </c>
      <c r="G140" s="121"/>
      <c r="H140" s="123" t="s">
        <v>7</v>
      </c>
      <c r="I140" s="125"/>
      <c r="J140" s="121"/>
      <c r="K140" s="121"/>
      <c r="L140" s="126"/>
      <c r="M140" s="127"/>
      <c r="N140" s="128"/>
      <c r="O140" s="128"/>
      <c r="P140" s="128"/>
      <c r="Q140" s="128"/>
      <c r="R140" s="128"/>
      <c r="S140" s="128"/>
      <c r="T140" s="129"/>
      <c r="AT140" s="131" t="s">
        <v>70</v>
      </c>
      <c r="AU140" s="131" t="s">
        <v>1</v>
      </c>
      <c r="AV140" s="130" t="s">
        <v>59</v>
      </c>
      <c r="AW140" s="130" t="s">
        <v>72</v>
      </c>
      <c r="AX140" s="130" t="s">
        <v>60</v>
      </c>
      <c r="AY140" s="131" t="s">
        <v>61</v>
      </c>
    </row>
    <row r="141" spans="2:65" s="130" customFormat="1" ht="11.25" x14ac:dyDescent="0.25">
      <c r="B141" s="120"/>
      <c r="C141" s="121"/>
      <c r="D141" s="122" t="s">
        <v>70</v>
      </c>
      <c r="E141" s="123" t="s">
        <v>7</v>
      </c>
      <c r="F141" s="124" t="s">
        <v>127</v>
      </c>
      <c r="G141" s="121"/>
      <c r="H141" s="123" t="s">
        <v>7</v>
      </c>
      <c r="I141" s="125"/>
      <c r="J141" s="121"/>
      <c r="K141" s="121"/>
      <c r="L141" s="126"/>
      <c r="M141" s="127"/>
      <c r="N141" s="128"/>
      <c r="O141" s="128"/>
      <c r="P141" s="128"/>
      <c r="Q141" s="128"/>
      <c r="R141" s="128"/>
      <c r="S141" s="128"/>
      <c r="T141" s="129"/>
      <c r="AT141" s="131" t="s">
        <v>70</v>
      </c>
      <c r="AU141" s="131" t="s">
        <v>1</v>
      </c>
      <c r="AV141" s="130" t="s">
        <v>59</v>
      </c>
      <c r="AW141" s="130" t="s">
        <v>72</v>
      </c>
      <c r="AX141" s="130" t="s">
        <v>60</v>
      </c>
      <c r="AY141" s="131" t="s">
        <v>61</v>
      </c>
    </row>
    <row r="142" spans="2:65" s="142" customFormat="1" ht="11.25" x14ac:dyDescent="0.25">
      <c r="B142" s="132"/>
      <c r="C142" s="133"/>
      <c r="D142" s="122" t="s">
        <v>70</v>
      </c>
      <c r="E142" s="134" t="s">
        <v>7</v>
      </c>
      <c r="F142" s="135" t="s">
        <v>143</v>
      </c>
      <c r="G142" s="133"/>
      <c r="H142" s="136">
        <v>104</v>
      </c>
      <c r="I142" s="137"/>
      <c r="J142" s="133"/>
      <c r="K142" s="133"/>
      <c r="L142" s="138"/>
      <c r="M142" s="139"/>
      <c r="N142" s="140"/>
      <c r="O142" s="140"/>
      <c r="P142" s="140"/>
      <c r="Q142" s="140"/>
      <c r="R142" s="140"/>
      <c r="S142" s="140"/>
      <c r="T142" s="141"/>
      <c r="AT142" s="143" t="s">
        <v>70</v>
      </c>
      <c r="AU142" s="143" t="s">
        <v>1</v>
      </c>
      <c r="AV142" s="142" t="s">
        <v>1</v>
      </c>
      <c r="AW142" s="142" t="s">
        <v>72</v>
      </c>
      <c r="AX142" s="142" t="s">
        <v>60</v>
      </c>
      <c r="AY142" s="143" t="s">
        <v>61</v>
      </c>
    </row>
    <row r="143" spans="2:65" s="142" customFormat="1" ht="11.25" x14ac:dyDescent="0.25">
      <c r="B143" s="132"/>
      <c r="C143" s="133"/>
      <c r="D143" s="122" t="s">
        <v>70</v>
      </c>
      <c r="E143" s="134" t="s">
        <v>7</v>
      </c>
      <c r="F143" s="135" t="s">
        <v>144</v>
      </c>
      <c r="G143" s="133"/>
      <c r="H143" s="136">
        <v>33</v>
      </c>
      <c r="I143" s="137"/>
      <c r="J143" s="133"/>
      <c r="K143" s="133"/>
      <c r="L143" s="138"/>
      <c r="M143" s="139"/>
      <c r="N143" s="140"/>
      <c r="O143" s="140"/>
      <c r="P143" s="140"/>
      <c r="Q143" s="140"/>
      <c r="R143" s="140"/>
      <c r="S143" s="140"/>
      <c r="T143" s="141"/>
      <c r="AT143" s="143" t="s">
        <v>70</v>
      </c>
      <c r="AU143" s="143" t="s">
        <v>1</v>
      </c>
      <c r="AV143" s="142" t="s">
        <v>1</v>
      </c>
      <c r="AW143" s="142" t="s">
        <v>72</v>
      </c>
      <c r="AX143" s="142" t="s">
        <v>60</v>
      </c>
      <c r="AY143" s="143" t="s">
        <v>61</v>
      </c>
    </row>
    <row r="144" spans="2:65" s="154" customFormat="1" ht="11.25" x14ac:dyDescent="0.25">
      <c r="B144" s="144"/>
      <c r="C144" s="145"/>
      <c r="D144" s="122" t="s">
        <v>70</v>
      </c>
      <c r="E144" s="146" t="s">
        <v>7</v>
      </c>
      <c r="F144" s="147" t="s">
        <v>75</v>
      </c>
      <c r="G144" s="145"/>
      <c r="H144" s="148">
        <v>137</v>
      </c>
      <c r="I144" s="149"/>
      <c r="J144" s="145"/>
      <c r="K144" s="145"/>
      <c r="L144" s="150"/>
      <c r="M144" s="151"/>
      <c r="N144" s="152"/>
      <c r="O144" s="152"/>
      <c r="P144" s="152"/>
      <c r="Q144" s="152"/>
      <c r="R144" s="152"/>
      <c r="S144" s="152"/>
      <c r="T144" s="153"/>
      <c r="AT144" s="155" t="s">
        <v>70</v>
      </c>
      <c r="AU144" s="155" t="s">
        <v>1</v>
      </c>
      <c r="AV144" s="154" t="s">
        <v>68</v>
      </c>
      <c r="AW144" s="154" t="s">
        <v>72</v>
      </c>
      <c r="AX144" s="154" t="s">
        <v>59</v>
      </c>
      <c r="AY144" s="155" t="s">
        <v>61</v>
      </c>
    </row>
    <row r="145" spans="2:65" s="11" customFormat="1" ht="24" customHeight="1" x14ac:dyDescent="0.25">
      <c r="B145" s="38"/>
      <c r="C145" s="106" t="s">
        <v>100</v>
      </c>
      <c r="D145" s="106" t="s">
        <v>63</v>
      </c>
      <c r="E145" s="107" t="s">
        <v>145</v>
      </c>
      <c r="F145" s="108" t="s">
        <v>146</v>
      </c>
      <c r="G145" s="109" t="s">
        <v>87</v>
      </c>
      <c r="H145" s="110">
        <v>57</v>
      </c>
      <c r="I145" s="111">
        <v>0</v>
      </c>
      <c r="J145" s="112">
        <f>ROUND(I145*H145,2)</f>
        <v>0</v>
      </c>
      <c r="K145" s="108" t="s">
        <v>67</v>
      </c>
      <c r="L145" s="10"/>
      <c r="M145" s="113" t="s">
        <v>7</v>
      </c>
      <c r="N145" s="114" t="s">
        <v>25</v>
      </c>
      <c r="O145" s="115"/>
      <c r="P145" s="116">
        <f>O145*H145</f>
        <v>0</v>
      </c>
      <c r="Q145" s="116">
        <v>0</v>
      </c>
      <c r="R145" s="116">
        <f>Q145*H145</f>
        <v>0</v>
      </c>
      <c r="S145" s="116">
        <v>0</v>
      </c>
      <c r="T145" s="117">
        <f>S145*H145</f>
        <v>0</v>
      </c>
      <c r="AR145" s="118" t="s">
        <v>68</v>
      </c>
      <c r="AT145" s="118" t="s">
        <v>63</v>
      </c>
      <c r="AU145" s="118" t="s">
        <v>1</v>
      </c>
      <c r="AY145" s="2" t="s">
        <v>61</v>
      </c>
      <c r="BE145" s="119">
        <f>IF(N145="základní",J145,0)</f>
        <v>0</v>
      </c>
      <c r="BF145" s="119">
        <f>IF(N145="snížená",J145,0)</f>
        <v>0</v>
      </c>
      <c r="BG145" s="119">
        <f>IF(N145="zákl. přenesená",J145,0)</f>
        <v>0</v>
      </c>
      <c r="BH145" s="119">
        <f>IF(N145="sníž. přenesená",J145,0)</f>
        <v>0</v>
      </c>
      <c r="BI145" s="119">
        <f>IF(N145="nulová",J145,0)</f>
        <v>0</v>
      </c>
      <c r="BJ145" s="2" t="s">
        <v>59</v>
      </c>
      <c r="BK145" s="119">
        <f>ROUND(I145*H145,2)</f>
        <v>0</v>
      </c>
      <c r="BL145" s="2" t="s">
        <v>68</v>
      </c>
      <c r="BM145" s="118" t="s">
        <v>147</v>
      </c>
    </row>
    <row r="146" spans="2:65" s="130" customFormat="1" ht="33.75" x14ac:dyDescent="0.25">
      <c r="B146" s="120"/>
      <c r="C146" s="121"/>
      <c r="D146" s="122" t="s">
        <v>70</v>
      </c>
      <c r="E146" s="123" t="s">
        <v>7</v>
      </c>
      <c r="F146" s="124" t="s">
        <v>126</v>
      </c>
      <c r="G146" s="121"/>
      <c r="H146" s="123" t="s">
        <v>7</v>
      </c>
      <c r="I146" s="125"/>
      <c r="J146" s="121"/>
      <c r="K146" s="121"/>
      <c r="L146" s="126"/>
      <c r="M146" s="127"/>
      <c r="N146" s="128"/>
      <c r="O146" s="128"/>
      <c r="P146" s="128"/>
      <c r="Q146" s="128"/>
      <c r="R146" s="128"/>
      <c r="S146" s="128"/>
      <c r="T146" s="129"/>
      <c r="AT146" s="131" t="s">
        <v>70</v>
      </c>
      <c r="AU146" s="131" t="s">
        <v>1</v>
      </c>
      <c r="AV146" s="130" t="s">
        <v>59</v>
      </c>
      <c r="AW146" s="130" t="s">
        <v>72</v>
      </c>
      <c r="AX146" s="130" t="s">
        <v>60</v>
      </c>
      <c r="AY146" s="131" t="s">
        <v>61</v>
      </c>
    </row>
    <row r="147" spans="2:65" s="130" customFormat="1" ht="11.25" x14ac:dyDescent="0.25">
      <c r="B147" s="120"/>
      <c r="C147" s="121"/>
      <c r="D147" s="122" t="s">
        <v>70</v>
      </c>
      <c r="E147" s="123" t="s">
        <v>7</v>
      </c>
      <c r="F147" s="124" t="s">
        <v>127</v>
      </c>
      <c r="G147" s="121"/>
      <c r="H147" s="123" t="s">
        <v>7</v>
      </c>
      <c r="I147" s="125"/>
      <c r="J147" s="121"/>
      <c r="K147" s="121"/>
      <c r="L147" s="126"/>
      <c r="M147" s="127"/>
      <c r="N147" s="128"/>
      <c r="O147" s="128"/>
      <c r="P147" s="128"/>
      <c r="Q147" s="128"/>
      <c r="R147" s="128"/>
      <c r="S147" s="128"/>
      <c r="T147" s="129"/>
      <c r="AT147" s="131" t="s">
        <v>70</v>
      </c>
      <c r="AU147" s="131" t="s">
        <v>1</v>
      </c>
      <c r="AV147" s="130" t="s">
        <v>59</v>
      </c>
      <c r="AW147" s="130" t="s">
        <v>72</v>
      </c>
      <c r="AX147" s="130" t="s">
        <v>60</v>
      </c>
      <c r="AY147" s="131" t="s">
        <v>61</v>
      </c>
    </row>
    <row r="148" spans="2:65" s="142" customFormat="1" ht="11.25" x14ac:dyDescent="0.25">
      <c r="B148" s="132"/>
      <c r="C148" s="133"/>
      <c r="D148" s="122" t="s">
        <v>70</v>
      </c>
      <c r="E148" s="134" t="s">
        <v>7</v>
      </c>
      <c r="F148" s="135" t="s">
        <v>148</v>
      </c>
      <c r="G148" s="133"/>
      <c r="H148" s="136">
        <v>48</v>
      </c>
      <c r="I148" s="137"/>
      <c r="J148" s="133"/>
      <c r="K148" s="133"/>
      <c r="L148" s="138"/>
      <c r="M148" s="139"/>
      <c r="N148" s="140"/>
      <c r="O148" s="140"/>
      <c r="P148" s="140"/>
      <c r="Q148" s="140"/>
      <c r="R148" s="140"/>
      <c r="S148" s="140"/>
      <c r="T148" s="141"/>
      <c r="AT148" s="143" t="s">
        <v>70</v>
      </c>
      <c r="AU148" s="143" t="s">
        <v>1</v>
      </c>
      <c r="AV148" s="142" t="s">
        <v>1</v>
      </c>
      <c r="AW148" s="142" t="s">
        <v>72</v>
      </c>
      <c r="AX148" s="142" t="s">
        <v>60</v>
      </c>
      <c r="AY148" s="143" t="s">
        <v>61</v>
      </c>
    </row>
    <row r="149" spans="2:65" s="142" customFormat="1" ht="11.25" x14ac:dyDescent="0.25">
      <c r="B149" s="132"/>
      <c r="C149" s="133"/>
      <c r="D149" s="122" t="s">
        <v>70</v>
      </c>
      <c r="E149" s="134" t="s">
        <v>7</v>
      </c>
      <c r="F149" s="135" t="s">
        <v>149</v>
      </c>
      <c r="G149" s="133"/>
      <c r="H149" s="136">
        <v>9</v>
      </c>
      <c r="I149" s="137"/>
      <c r="J149" s="133"/>
      <c r="K149" s="133"/>
      <c r="L149" s="138"/>
      <c r="M149" s="139"/>
      <c r="N149" s="140"/>
      <c r="O149" s="140"/>
      <c r="P149" s="140"/>
      <c r="Q149" s="140"/>
      <c r="R149" s="140"/>
      <c r="S149" s="140"/>
      <c r="T149" s="141"/>
      <c r="AT149" s="143" t="s">
        <v>70</v>
      </c>
      <c r="AU149" s="143" t="s">
        <v>1</v>
      </c>
      <c r="AV149" s="142" t="s">
        <v>1</v>
      </c>
      <c r="AW149" s="142" t="s">
        <v>72</v>
      </c>
      <c r="AX149" s="142" t="s">
        <v>60</v>
      </c>
      <c r="AY149" s="143" t="s">
        <v>61</v>
      </c>
    </row>
    <row r="150" spans="2:65" s="154" customFormat="1" ht="11.25" x14ac:dyDescent="0.25">
      <c r="B150" s="144"/>
      <c r="C150" s="145"/>
      <c r="D150" s="122" t="s">
        <v>70</v>
      </c>
      <c r="E150" s="146" t="s">
        <v>7</v>
      </c>
      <c r="F150" s="147" t="s">
        <v>75</v>
      </c>
      <c r="G150" s="145"/>
      <c r="H150" s="148">
        <v>57</v>
      </c>
      <c r="I150" s="149"/>
      <c r="J150" s="145"/>
      <c r="K150" s="145"/>
      <c r="L150" s="150"/>
      <c r="M150" s="151"/>
      <c r="N150" s="152"/>
      <c r="O150" s="152"/>
      <c r="P150" s="152"/>
      <c r="Q150" s="152"/>
      <c r="R150" s="152"/>
      <c r="S150" s="152"/>
      <c r="T150" s="153"/>
      <c r="AT150" s="155" t="s">
        <v>70</v>
      </c>
      <c r="AU150" s="155" t="s">
        <v>1</v>
      </c>
      <c r="AV150" s="154" t="s">
        <v>68</v>
      </c>
      <c r="AW150" s="154" t="s">
        <v>72</v>
      </c>
      <c r="AX150" s="154" t="s">
        <v>59</v>
      </c>
      <c r="AY150" s="155" t="s">
        <v>61</v>
      </c>
    </row>
    <row r="151" spans="2:65" s="11" customFormat="1" ht="24" customHeight="1" x14ac:dyDescent="0.25">
      <c r="B151" s="38"/>
      <c r="C151" s="106" t="s">
        <v>105</v>
      </c>
      <c r="D151" s="106" t="s">
        <v>63</v>
      </c>
      <c r="E151" s="107" t="s">
        <v>150</v>
      </c>
      <c r="F151" s="108" t="s">
        <v>151</v>
      </c>
      <c r="G151" s="109" t="s">
        <v>87</v>
      </c>
      <c r="H151" s="110">
        <v>1</v>
      </c>
      <c r="I151" s="111">
        <v>0</v>
      </c>
      <c r="J151" s="112">
        <f>ROUND(I151*H151,2)</f>
        <v>0</v>
      </c>
      <c r="K151" s="108" t="s">
        <v>67</v>
      </c>
      <c r="L151" s="10"/>
      <c r="M151" s="113" t="s">
        <v>7</v>
      </c>
      <c r="N151" s="114" t="s">
        <v>25</v>
      </c>
      <c r="O151" s="115"/>
      <c r="P151" s="116">
        <f>O151*H151</f>
        <v>0</v>
      </c>
      <c r="Q151" s="116">
        <v>0</v>
      </c>
      <c r="R151" s="116">
        <f>Q151*H151</f>
        <v>0</v>
      </c>
      <c r="S151" s="116">
        <v>0</v>
      </c>
      <c r="T151" s="117">
        <f>S151*H151</f>
        <v>0</v>
      </c>
      <c r="AR151" s="118" t="s">
        <v>68</v>
      </c>
      <c r="AT151" s="118" t="s">
        <v>63</v>
      </c>
      <c r="AU151" s="118" t="s">
        <v>1</v>
      </c>
      <c r="AY151" s="2" t="s">
        <v>61</v>
      </c>
      <c r="BE151" s="119">
        <f>IF(N151="základní",J151,0)</f>
        <v>0</v>
      </c>
      <c r="BF151" s="119">
        <f>IF(N151="snížená",J151,0)</f>
        <v>0</v>
      </c>
      <c r="BG151" s="119">
        <f>IF(N151="zákl. přenesená",J151,0)</f>
        <v>0</v>
      </c>
      <c r="BH151" s="119">
        <f>IF(N151="sníž. přenesená",J151,0)</f>
        <v>0</v>
      </c>
      <c r="BI151" s="119">
        <f>IF(N151="nulová",J151,0)</f>
        <v>0</v>
      </c>
      <c r="BJ151" s="2" t="s">
        <v>59</v>
      </c>
      <c r="BK151" s="119">
        <f>ROUND(I151*H151,2)</f>
        <v>0</v>
      </c>
      <c r="BL151" s="2" t="s">
        <v>68</v>
      </c>
      <c r="BM151" s="118" t="s">
        <v>152</v>
      </c>
    </row>
    <row r="152" spans="2:65" s="130" customFormat="1" ht="33.75" x14ac:dyDescent="0.25">
      <c r="B152" s="120"/>
      <c r="C152" s="121"/>
      <c r="D152" s="122" t="s">
        <v>70</v>
      </c>
      <c r="E152" s="123" t="s">
        <v>7</v>
      </c>
      <c r="F152" s="124" t="s">
        <v>126</v>
      </c>
      <c r="G152" s="121"/>
      <c r="H152" s="123" t="s">
        <v>7</v>
      </c>
      <c r="I152" s="125"/>
      <c r="J152" s="121"/>
      <c r="K152" s="121"/>
      <c r="L152" s="126"/>
      <c r="M152" s="127"/>
      <c r="N152" s="128"/>
      <c r="O152" s="128"/>
      <c r="P152" s="128"/>
      <c r="Q152" s="128"/>
      <c r="R152" s="128"/>
      <c r="S152" s="128"/>
      <c r="T152" s="129"/>
      <c r="AT152" s="131" t="s">
        <v>70</v>
      </c>
      <c r="AU152" s="131" t="s">
        <v>1</v>
      </c>
      <c r="AV152" s="130" t="s">
        <v>59</v>
      </c>
      <c r="AW152" s="130" t="s">
        <v>72</v>
      </c>
      <c r="AX152" s="130" t="s">
        <v>60</v>
      </c>
      <c r="AY152" s="131" t="s">
        <v>61</v>
      </c>
    </row>
    <row r="153" spans="2:65" s="130" customFormat="1" ht="11.25" x14ac:dyDescent="0.25">
      <c r="B153" s="120"/>
      <c r="C153" s="121"/>
      <c r="D153" s="122" t="s">
        <v>70</v>
      </c>
      <c r="E153" s="123" t="s">
        <v>7</v>
      </c>
      <c r="F153" s="124" t="s">
        <v>127</v>
      </c>
      <c r="G153" s="121"/>
      <c r="H153" s="123" t="s">
        <v>7</v>
      </c>
      <c r="I153" s="125"/>
      <c r="J153" s="121"/>
      <c r="K153" s="121"/>
      <c r="L153" s="126"/>
      <c r="M153" s="127"/>
      <c r="N153" s="128"/>
      <c r="O153" s="128"/>
      <c r="P153" s="128"/>
      <c r="Q153" s="128"/>
      <c r="R153" s="128"/>
      <c r="S153" s="128"/>
      <c r="T153" s="129"/>
      <c r="AT153" s="131" t="s">
        <v>70</v>
      </c>
      <c r="AU153" s="131" t="s">
        <v>1</v>
      </c>
      <c r="AV153" s="130" t="s">
        <v>59</v>
      </c>
      <c r="AW153" s="130" t="s">
        <v>72</v>
      </c>
      <c r="AX153" s="130" t="s">
        <v>60</v>
      </c>
      <c r="AY153" s="131" t="s">
        <v>61</v>
      </c>
    </row>
    <row r="154" spans="2:65" s="142" customFormat="1" ht="11.25" x14ac:dyDescent="0.25">
      <c r="B154" s="132"/>
      <c r="C154" s="133"/>
      <c r="D154" s="122" t="s">
        <v>70</v>
      </c>
      <c r="E154" s="134" t="s">
        <v>7</v>
      </c>
      <c r="F154" s="135" t="s">
        <v>128</v>
      </c>
      <c r="G154" s="133"/>
      <c r="H154" s="136">
        <v>0</v>
      </c>
      <c r="I154" s="137"/>
      <c r="J154" s="133"/>
      <c r="K154" s="133"/>
      <c r="L154" s="138"/>
      <c r="M154" s="139"/>
      <c r="N154" s="140"/>
      <c r="O154" s="140"/>
      <c r="P154" s="140"/>
      <c r="Q154" s="140"/>
      <c r="R154" s="140"/>
      <c r="S154" s="140"/>
      <c r="T154" s="141"/>
      <c r="AT154" s="143" t="s">
        <v>70</v>
      </c>
      <c r="AU154" s="143" t="s">
        <v>1</v>
      </c>
      <c r="AV154" s="142" t="s">
        <v>1</v>
      </c>
      <c r="AW154" s="142" t="s">
        <v>72</v>
      </c>
      <c r="AX154" s="142" t="s">
        <v>60</v>
      </c>
      <c r="AY154" s="143" t="s">
        <v>61</v>
      </c>
    </row>
    <row r="155" spans="2:65" s="142" customFormat="1" ht="11.25" x14ac:dyDescent="0.25">
      <c r="B155" s="132"/>
      <c r="C155" s="133"/>
      <c r="D155" s="122" t="s">
        <v>70</v>
      </c>
      <c r="E155" s="134" t="s">
        <v>7</v>
      </c>
      <c r="F155" s="135" t="s">
        <v>153</v>
      </c>
      <c r="G155" s="133"/>
      <c r="H155" s="136">
        <v>1</v>
      </c>
      <c r="I155" s="137"/>
      <c r="J155" s="133"/>
      <c r="K155" s="133"/>
      <c r="L155" s="138"/>
      <c r="M155" s="139"/>
      <c r="N155" s="140"/>
      <c r="O155" s="140"/>
      <c r="P155" s="140"/>
      <c r="Q155" s="140"/>
      <c r="R155" s="140"/>
      <c r="S155" s="140"/>
      <c r="T155" s="141"/>
      <c r="AT155" s="143" t="s">
        <v>70</v>
      </c>
      <c r="AU155" s="143" t="s">
        <v>1</v>
      </c>
      <c r="AV155" s="142" t="s">
        <v>1</v>
      </c>
      <c r="AW155" s="142" t="s">
        <v>72</v>
      </c>
      <c r="AX155" s="142" t="s">
        <v>60</v>
      </c>
      <c r="AY155" s="143" t="s">
        <v>61</v>
      </c>
    </row>
    <row r="156" spans="2:65" s="154" customFormat="1" ht="11.25" x14ac:dyDescent="0.25">
      <c r="B156" s="157"/>
      <c r="C156" s="158"/>
      <c r="D156" s="159" t="s">
        <v>70</v>
      </c>
      <c r="E156" s="160" t="s">
        <v>7</v>
      </c>
      <c r="F156" s="161" t="s">
        <v>75</v>
      </c>
      <c r="G156" s="158"/>
      <c r="H156" s="162">
        <v>1</v>
      </c>
      <c r="I156" s="163"/>
      <c r="J156" s="158"/>
      <c r="K156" s="145"/>
      <c r="L156" s="150"/>
      <c r="M156" s="151"/>
      <c r="N156" s="152"/>
      <c r="O156" s="152"/>
      <c r="P156" s="152"/>
      <c r="Q156" s="152"/>
      <c r="R156" s="152"/>
      <c r="S156" s="152"/>
      <c r="T156" s="153"/>
      <c r="AT156" s="155" t="s">
        <v>70</v>
      </c>
      <c r="AU156" s="155" t="s">
        <v>1</v>
      </c>
      <c r="AV156" s="154" t="s">
        <v>68</v>
      </c>
      <c r="AW156" s="154" t="s">
        <v>72</v>
      </c>
      <c r="AX156" s="154" t="s">
        <v>59</v>
      </c>
      <c r="AY156" s="155" t="s">
        <v>61</v>
      </c>
    </row>
  </sheetData>
  <mergeCells count="8">
    <mergeCell ref="E43:H43"/>
    <mergeCell ref="E66:H66"/>
    <mergeCell ref="E68:H68"/>
    <mergeCell ref="L2:V2"/>
    <mergeCell ref="E7:H7"/>
    <mergeCell ref="E9:H9"/>
    <mergeCell ref="E18:H18"/>
    <mergeCell ref="E41:H4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Mati</dc:creator>
  <cp:lastModifiedBy>Martin Mati</cp:lastModifiedBy>
  <dcterms:created xsi:type="dcterms:W3CDTF">2020-08-11T07:35:41Z</dcterms:created>
  <dcterms:modified xsi:type="dcterms:W3CDTF">2020-08-18T06:37:43Z</dcterms:modified>
</cp:coreProperties>
</file>