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ti_000\Desktop\ZELEŇ\VŘ 2020\Hranečník stavba a sadové úpravy\"/>
    </mc:Choice>
  </mc:AlternateContent>
  <bookViews>
    <workbookView xWindow="0" yWindow="0" windowWidth="24000" windowHeight="9735" tabRatio="808"/>
  </bookViews>
  <sheets>
    <sheet name="Rekapitulace stavby" sheetId="1" r:id="rId1"/>
    <sheet name="Třídění a odvoz zemin" sheetId="2" r:id="rId2"/>
    <sheet name="Sanace podmáčené zeminy" sheetId="4" r:id="rId3"/>
    <sheet name="Bourání vodoměrné šachty" sheetId="5" r:id="rId4"/>
    <sheet name="Sadové úpravy" sheetId="6" r:id="rId5"/>
    <sheet name="Následná péče 2 roky" sheetId="8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3" hidden="1">'Bourání vodoměrné šachty'!$C$119:$K$145</definedName>
    <definedName name="_xlnm._FilterDatabase" localSheetId="2" hidden="1">'Sanace podmáčené zeminy'!$C$118:$K$151</definedName>
    <definedName name="_xlnm._FilterDatabase" localSheetId="1" hidden="1">'Třídění a odvoz zemin'!$C$114:$K$131</definedName>
    <definedName name="_xlnm.Print_Titles" localSheetId="3">'Bourání vodoměrné šachty'!$119:$119</definedName>
    <definedName name="_xlnm.Print_Titles" localSheetId="0">'Rekapitulace stavby'!$92:$92</definedName>
    <definedName name="_xlnm.Print_Titles" localSheetId="2">'Sanace podmáčené zeminy'!$118:$118</definedName>
    <definedName name="_xlnm.Print_Titles" localSheetId="1">'Třídění a odvoz zemin'!$114:$114</definedName>
    <definedName name="_xlnm.Print_Area" localSheetId="3">'Bourání vodoměrné šachty'!$C$4:$J$76,'Bourání vodoměrné šachty'!$C$82:$J$101,'Bourání vodoměrné šachty'!$C$107:$K$145</definedName>
    <definedName name="_xlnm.Print_Area" localSheetId="0">'Rekapitulace stavby'!$B$3:$AP$77,'Rekapitulace stavby'!$C$82:$AQ$99</definedName>
    <definedName name="_xlnm.Print_Area" localSheetId="2">'Sanace podmáčené zeminy'!$C$4:$J$76,'Sanace podmáčené zeminy'!$C$82:$J$100,'Sanace podmáčené zeminy'!$C$106:$K$151</definedName>
    <definedName name="_xlnm.Print_Area" localSheetId="1">'Třídění a odvoz zemin'!$C$4:$J$77,'Třídění a odvoz zemin'!$C$82:$J$98,'Třídění a odvoz zemin'!$C$104:$K$132</definedName>
  </definedNames>
  <calcPr calcId="152511"/>
</workbook>
</file>

<file path=xl/calcChain.xml><?xml version="1.0" encoding="utf-8"?>
<calcChain xmlns="http://schemas.openxmlformats.org/spreadsheetml/2006/main">
  <c r="BK128" i="8" l="1"/>
  <c r="BI128" i="8"/>
  <c r="BH128" i="8"/>
  <c r="BG128" i="8"/>
  <c r="BF128" i="8"/>
  <c r="T128" i="8"/>
  <c r="R128" i="8"/>
  <c r="P128" i="8"/>
  <c r="J128" i="8"/>
  <c r="BE128" i="8" s="1"/>
  <c r="BK127" i="8"/>
  <c r="BI127" i="8"/>
  <c r="BH127" i="8"/>
  <c r="BG127" i="8"/>
  <c r="BF127" i="8"/>
  <c r="T127" i="8"/>
  <c r="R127" i="8"/>
  <c r="P127" i="8"/>
  <c r="J127" i="8"/>
  <c r="BE127" i="8" s="1"/>
  <c r="BK126" i="8"/>
  <c r="BI126" i="8"/>
  <c r="BH126" i="8"/>
  <c r="BG126" i="8"/>
  <c r="BF126" i="8"/>
  <c r="T126" i="8"/>
  <c r="T124" i="8" s="1"/>
  <c r="R126" i="8"/>
  <c r="R124" i="8" s="1"/>
  <c r="P126" i="8"/>
  <c r="J126" i="8"/>
  <c r="BE126" i="8" s="1"/>
  <c r="BK125" i="8"/>
  <c r="BK124" i="8" s="1"/>
  <c r="J124" i="8" s="1"/>
  <c r="J98" i="8" s="1"/>
  <c r="BI125" i="8"/>
  <c r="BH125" i="8"/>
  <c r="BG125" i="8"/>
  <c r="BF125" i="8"/>
  <c r="T125" i="8"/>
  <c r="R125" i="8"/>
  <c r="P125" i="8"/>
  <c r="J125" i="8"/>
  <c r="BE125" i="8" s="1"/>
  <c r="P124" i="8"/>
  <c r="BK123" i="8"/>
  <c r="BI123" i="8"/>
  <c r="BH123" i="8"/>
  <c r="BG123" i="8"/>
  <c r="BF123" i="8"/>
  <c r="T123" i="8"/>
  <c r="R123" i="8"/>
  <c r="P123" i="8"/>
  <c r="J123" i="8"/>
  <c r="BE123" i="8" s="1"/>
  <c r="BK122" i="8"/>
  <c r="BI122" i="8"/>
  <c r="BH122" i="8"/>
  <c r="BG122" i="8"/>
  <c r="BF122" i="8"/>
  <c r="T122" i="8"/>
  <c r="R122" i="8"/>
  <c r="P122" i="8"/>
  <c r="J122" i="8"/>
  <c r="BE122" i="8" s="1"/>
  <c r="BK121" i="8"/>
  <c r="BI121" i="8"/>
  <c r="BH121" i="8"/>
  <c r="BG121" i="8"/>
  <c r="BF121" i="8"/>
  <c r="T121" i="8"/>
  <c r="T119" i="8" s="1"/>
  <c r="R121" i="8"/>
  <c r="P121" i="8"/>
  <c r="J121" i="8"/>
  <c r="BE121" i="8" s="1"/>
  <c r="BK120" i="8"/>
  <c r="BI120" i="8"/>
  <c r="BH120" i="8"/>
  <c r="BG120" i="8"/>
  <c r="BF120" i="8"/>
  <c r="T120" i="8"/>
  <c r="R120" i="8"/>
  <c r="P120" i="8"/>
  <c r="P119" i="8" s="1"/>
  <c r="P118" i="8" s="1"/>
  <c r="J120" i="8"/>
  <c r="BE120" i="8" s="1"/>
  <c r="R119" i="8"/>
  <c r="R118" i="8" s="1"/>
  <c r="J112" i="8"/>
  <c r="F112" i="8"/>
  <c r="E110" i="8"/>
  <c r="F89" i="8"/>
  <c r="E87" i="8"/>
  <c r="J37" i="8"/>
  <c r="J36" i="8"/>
  <c r="J35" i="8"/>
  <c r="J24" i="8"/>
  <c r="E24" i="8"/>
  <c r="J115" i="8" s="1"/>
  <c r="J23" i="8"/>
  <c r="J21" i="8"/>
  <c r="E21" i="8"/>
  <c r="J91" i="8" s="1"/>
  <c r="J20" i="8"/>
  <c r="J18" i="8"/>
  <c r="E18" i="8"/>
  <c r="F115" i="8" s="1"/>
  <c r="J17" i="8"/>
  <c r="J15" i="8"/>
  <c r="E15" i="8"/>
  <c r="F91" i="8" s="1"/>
  <c r="J14" i="8"/>
  <c r="J89" i="8"/>
  <c r="E85" i="8"/>
  <c r="BK150" i="6"/>
  <c r="BI150" i="6"/>
  <c r="BH150" i="6"/>
  <c r="BG150" i="6"/>
  <c r="BF150" i="6"/>
  <c r="T150" i="6"/>
  <c r="R150" i="6"/>
  <c r="P150" i="6"/>
  <c r="J150" i="6"/>
  <c r="BE150" i="6" s="1"/>
  <c r="BK149" i="6"/>
  <c r="BI149" i="6"/>
  <c r="BH149" i="6"/>
  <c r="BG149" i="6"/>
  <c r="BF149" i="6"/>
  <c r="BE149" i="6"/>
  <c r="T149" i="6"/>
  <c r="R149" i="6"/>
  <c r="P149" i="6"/>
  <c r="J149" i="6"/>
  <c r="BK148" i="6"/>
  <c r="BI148" i="6"/>
  <c r="BH148" i="6"/>
  <c r="BG148" i="6"/>
  <c r="BF148" i="6"/>
  <c r="T148" i="6"/>
  <c r="R148" i="6"/>
  <c r="P148" i="6"/>
  <c r="J148" i="6"/>
  <c r="BE148" i="6" s="1"/>
  <c r="BK147" i="6"/>
  <c r="BI147" i="6"/>
  <c r="BH147" i="6"/>
  <c r="BG147" i="6"/>
  <c r="BF147" i="6"/>
  <c r="BE147" i="6"/>
  <c r="T147" i="6"/>
  <c r="R147" i="6"/>
  <c r="P147" i="6"/>
  <c r="J147" i="6"/>
  <c r="BK146" i="6"/>
  <c r="BI146" i="6"/>
  <c r="BH146" i="6"/>
  <c r="BG146" i="6"/>
  <c r="BF146" i="6"/>
  <c r="T146" i="6"/>
  <c r="R146" i="6"/>
  <c r="P146" i="6"/>
  <c r="J146" i="6"/>
  <c r="BE146" i="6" s="1"/>
  <c r="BK145" i="6"/>
  <c r="BI145" i="6"/>
  <c r="BH145" i="6"/>
  <c r="BG145" i="6"/>
  <c r="BF145" i="6"/>
  <c r="BE145" i="6"/>
  <c r="T145" i="6"/>
  <c r="R145" i="6"/>
  <c r="P145" i="6"/>
  <c r="J145" i="6"/>
  <c r="BK144" i="6"/>
  <c r="BI144" i="6"/>
  <c r="BH144" i="6"/>
  <c r="BG144" i="6"/>
  <c r="BF144" i="6"/>
  <c r="T144" i="6"/>
  <c r="R144" i="6"/>
  <c r="P144" i="6"/>
  <c r="J144" i="6"/>
  <c r="BE144" i="6" s="1"/>
  <c r="BK143" i="6"/>
  <c r="BI143" i="6"/>
  <c r="BH143" i="6"/>
  <c r="BG143" i="6"/>
  <c r="BF143" i="6"/>
  <c r="BE143" i="6"/>
  <c r="T143" i="6"/>
  <c r="R143" i="6"/>
  <c r="P143" i="6"/>
  <c r="J143" i="6"/>
  <c r="BK142" i="6"/>
  <c r="BI142" i="6"/>
  <c r="BH142" i="6"/>
  <c r="BG142" i="6"/>
  <c r="BF142" i="6"/>
  <c r="T142" i="6"/>
  <c r="R142" i="6"/>
  <c r="P142" i="6"/>
  <c r="J142" i="6"/>
  <c r="BE142" i="6" s="1"/>
  <c r="BK141" i="6"/>
  <c r="BI141" i="6"/>
  <c r="BH141" i="6"/>
  <c r="BG141" i="6"/>
  <c r="BF141" i="6"/>
  <c r="BE141" i="6"/>
  <c r="T141" i="6"/>
  <c r="R141" i="6"/>
  <c r="P141" i="6"/>
  <c r="J141" i="6"/>
  <c r="BK140" i="6"/>
  <c r="BI140" i="6"/>
  <c r="BH140" i="6"/>
  <c r="BG140" i="6"/>
  <c r="BF140" i="6"/>
  <c r="T140" i="6"/>
  <c r="T138" i="6" s="1"/>
  <c r="R140" i="6"/>
  <c r="R138" i="6" s="1"/>
  <c r="P140" i="6"/>
  <c r="J140" i="6"/>
  <c r="BE140" i="6" s="1"/>
  <c r="BK139" i="6"/>
  <c r="BI139" i="6"/>
  <c r="BH139" i="6"/>
  <c r="BG139" i="6"/>
  <c r="BF139" i="6"/>
  <c r="BE139" i="6"/>
  <c r="T139" i="6"/>
  <c r="R139" i="6"/>
  <c r="P139" i="6"/>
  <c r="J139" i="6"/>
  <c r="P138" i="6"/>
  <c r="BK137" i="6"/>
  <c r="BI137" i="6"/>
  <c r="BH137" i="6"/>
  <c r="BG137" i="6"/>
  <c r="BF137" i="6"/>
  <c r="BE137" i="6"/>
  <c r="T137" i="6"/>
  <c r="R137" i="6"/>
  <c r="P137" i="6"/>
  <c r="J137" i="6"/>
  <c r="BK136" i="6"/>
  <c r="BI136" i="6"/>
  <c r="BH136" i="6"/>
  <c r="BG136" i="6"/>
  <c r="BF136" i="6"/>
  <c r="T136" i="6"/>
  <c r="R136" i="6"/>
  <c r="P136" i="6"/>
  <c r="J136" i="6"/>
  <c r="BE136" i="6" s="1"/>
  <c r="BK135" i="6"/>
  <c r="BI135" i="6"/>
  <c r="BH135" i="6"/>
  <c r="BG135" i="6"/>
  <c r="BF135" i="6"/>
  <c r="BE135" i="6"/>
  <c r="T135" i="6"/>
  <c r="R135" i="6"/>
  <c r="P135" i="6"/>
  <c r="J135" i="6"/>
  <c r="BK134" i="6"/>
  <c r="BI134" i="6"/>
  <c r="BH134" i="6"/>
  <c r="BG134" i="6"/>
  <c r="BF134" i="6"/>
  <c r="T134" i="6"/>
  <c r="R134" i="6"/>
  <c r="P134" i="6"/>
  <c r="J134" i="6"/>
  <c r="BE134" i="6" s="1"/>
  <c r="BK133" i="6"/>
  <c r="BI133" i="6"/>
  <c r="BH133" i="6"/>
  <c r="BG133" i="6"/>
  <c r="BF133" i="6"/>
  <c r="BE133" i="6"/>
  <c r="T133" i="6"/>
  <c r="R133" i="6"/>
  <c r="P133" i="6"/>
  <c r="J133" i="6"/>
  <c r="BK132" i="6"/>
  <c r="BI132" i="6"/>
  <c r="BH132" i="6"/>
  <c r="BG132" i="6"/>
  <c r="BF132" i="6"/>
  <c r="T132" i="6"/>
  <c r="R132" i="6"/>
  <c r="P132" i="6"/>
  <c r="J132" i="6"/>
  <c r="BE132" i="6" s="1"/>
  <c r="BK131" i="6"/>
  <c r="BI131" i="6"/>
  <c r="BH131" i="6"/>
  <c r="BG131" i="6"/>
  <c r="BF131" i="6"/>
  <c r="BE131" i="6"/>
  <c r="T131" i="6"/>
  <c r="R131" i="6"/>
  <c r="P131" i="6"/>
  <c r="J131" i="6"/>
  <c r="BK130" i="6"/>
  <c r="BI130" i="6"/>
  <c r="BH130" i="6"/>
  <c r="BG130" i="6"/>
  <c r="BF130" i="6"/>
  <c r="T130" i="6"/>
  <c r="R130" i="6"/>
  <c r="P130" i="6"/>
  <c r="J130" i="6"/>
  <c r="BE130" i="6" s="1"/>
  <c r="BK129" i="6"/>
  <c r="BI129" i="6"/>
  <c r="BH129" i="6"/>
  <c r="BG129" i="6"/>
  <c r="BF129" i="6"/>
  <c r="BE129" i="6"/>
  <c r="T129" i="6"/>
  <c r="R129" i="6"/>
  <c r="P129" i="6"/>
  <c r="J129" i="6"/>
  <c r="BK128" i="6"/>
  <c r="BI128" i="6"/>
  <c r="BH128" i="6"/>
  <c r="BG128" i="6"/>
  <c r="BF128" i="6"/>
  <c r="T128" i="6"/>
  <c r="R128" i="6"/>
  <c r="P128" i="6"/>
  <c r="J128" i="6"/>
  <c r="BE128" i="6" s="1"/>
  <c r="BK127" i="6"/>
  <c r="BI127" i="6"/>
  <c r="BH127" i="6"/>
  <c r="BG127" i="6"/>
  <c r="BF127" i="6"/>
  <c r="BE127" i="6"/>
  <c r="T127" i="6"/>
  <c r="R127" i="6"/>
  <c r="P127" i="6"/>
  <c r="J127" i="6"/>
  <c r="BK126" i="6"/>
  <c r="BI126" i="6"/>
  <c r="BH126" i="6"/>
  <c r="BG126" i="6"/>
  <c r="BF126" i="6"/>
  <c r="T126" i="6"/>
  <c r="R126" i="6"/>
  <c r="P126" i="6"/>
  <c r="J126" i="6"/>
  <c r="BE126" i="6" s="1"/>
  <c r="BK125" i="6"/>
  <c r="BI125" i="6"/>
  <c r="BH125" i="6"/>
  <c r="BG125" i="6"/>
  <c r="BF125" i="6"/>
  <c r="BE125" i="6"/>
  <c r="T125" i="6"/>
  <c r="R125" i="6"/>
  <c r="P125" i="6"/>
  <c r="J125" i="6"/>
  <c r="BK124" i="6"/>
  <c r="BI124" i="6"/>
  <c r="BH124" i="6"/>
  <c r="BG124" i="6"/>
  <c r="BF124" i="6"/>
  <c r="T124" i="6"/>
  <c r="R124" i="6"/>
  <c r="P124" i="6"/>
  <c r="J124" i="6"/>
  <c r="BE124" i="6" s="1"/>
  <c r="BK123" i="6"/>
  <c r="BI123" i="6"/>
  <c r="BH123" i="6"/>
  <c r="BG123" i="6"/>
  <c r="BF123" i="6"/>
  <c r="BE123" i="6"/>
  <c r="T123" i="6"/>
  <c r="T121" i="6" s="1"/>
  <c r="T120" i="6" s="1"/>
  <c r="T119" i="6" s="1"/>
  <c r="R123" i="6"/>
  <c r="P123" i="6"/>
  <c r="J123" i="6"/>
  <c r="BK122" i="6"/>
  <c r="BI122" i="6"/>
  <c r="BH122" i="6"/>
  <c r="BG122" i="6"/>
  <c r="BF122" i="6"/>
  <c r="T122" i="6"/>
  <c r="R122" i="6"/>
  <c r="P122" i="6"/>
  <c r="P121" i="6" s="1"/>
  <c r="P120" i="6" s="1"/>
  <c r="P119" i="6" s="1"/>
  <c r="J122" i="6"/>
  <c r="BE122" i="6" s="1"/>
  <c r="R121" i="6"/>
  <c r="R120" i="6" s="1"/>
  <c r="R119" i="6" s="1"/>
  <c r="J115" i="6"/>
  <c r="F113" i="6"/>
  <c r="E111" i="6"/>
  <c r="E109" i="6"/>
  <c r="F89" i="6"/>
  <c r="E87" i="6"/>
  <c r="E85" i="6"/>
  <c r="J37" i="6"/>
  <c r="J36" i="6"/>
  <c r="J35" i="6"/>
  <c r="J24" i="6"/>
  <c r="E24" i="6"/>
  <c r="J116" i="6" s="1"/>
  <c r="J23" i="6"/>
  <c r="J21" i="6"/>
  <c r="E21" i="6"/>
  <c r="J91" i="6" s="1"/>
  <c r="J20" i="6"/>
  <c r="J18" i="6"/>
  <c r="E18" i="6"/>
  <c r="F116" i="6" s="1"/>
  <c r="J17" i="6"/>
  <c r="J15" i="6"/>
  <c r="E15" i="6"/>
  <c r="F115" i="6" s="1"/>
  <c r="J14" i="6"/>
  <c r="J113" i="6"/>
  <c r="J34" i="8" l="1"/>
  <c r="BK119" i="8"/>
  <c r="J119" i="8" s="1"/>
  <c r="J97" i="8" s="1"/>
  <c r="F35" i="8"/>
  <c r="F37" i="8"/>
  <c r="F36" i="8"/>
  <c r="BK138" i="6"/>
  <c r="J138" i="6" s="1"/>
  <c r="J99" i="6" s="1"/>
  <c r="J34" i="6"/>
  <c r="BK121" i="6"/>
  <c r="F91" i="6"/>
  <c r="F92" i="8"/>
  <c r="F33" i="8"/>
  <c r="J33" i="8"/>
  <c r="BK118" i="8"/>
  <c r="J118" i="8" s="1"/>
  <c r="T118" i="8"/>
  <c r="F34" i="8"/>
  <c r="J92" i="8"/>
  <c r="E108" i="8"/>
  <c r="F114" i="8"/>
  <c r="J114" i="8"/>
  <c r="F36" i="6"/>
  <c r="F35" i="6"/>
  <c r="F37" i="6"/>
  <c r="F34" i="6"/>
  <c r="J33" i="6"/>
  <c r="F33" i="6"/>
  <c r="J121" i="6"/>
  <c r="J98" i="6" s="1"/>
  <c r="BK120" i="6"/>
  <c r="F92" i="6"/>
  <c r="J89" i="6"/>
  <c r="J92" i="6"/>
  <c r="BK145" i="5"/>
  <c r="BI145" i="5"/>
  <c r="BH145" i="5"/>
  <c r="BG145" i="5"/>
  <c r="BF145" i="5"/>
  <c r="T145" i="5"/>
  <c r="R145" i="5"/>
  <c r="P145" i="5"/>
  <c r="J145" i="5"/>
  <c r="BE145" i="5" s="1"/>
  <c r="BK144" i="5"/>
  <c r="BI144" i="5"/>
  <c r="BH144" i="5"/>
  <c r="BG144" i="5"/>
  <c r="BF144" i="5"/>
  <c r="BE144" i="5"/>
  <c r="T144" i="5"/>
  <c r="T143" i="5" s="1"/>
  <c r="R144" i="5"/>
  <c r="R143" i="5" s="1"/>
  <c r="P144" i="5"/>
  <c r="J144" i="5"/>
  <c r="P143" i="5"/>
  <c r="BK142" i="5"/>
  <c r="BI142" i="5"/>
  <c r="BH142" i="5"/>
  <c r="BG142" i="5"/>
  <c r="BF142" i="5"/>
  <c r="T142" i="5"/>
  <c r="R142" i="5"/>
  <c r="P142" i="5"/>
  <c r="J142" i="5"/>
  <c r="BE142" i="5" s="1"/>
  <c r="BK137" i="5"/>
  <c r="BI137" i="5"/>
  <c r="BH137" i="5"/>
  <c r="BG137" i="5"/>
  <c r="BF137" i="5"/>
  <c r="BE137" i="5"/>
  <c r="T137" i="5"/>
  <c r="R137" i="5"/>
  <c r="R136" i="5" s="1"/>
  <c r="P137" i="5"/>
  <c r="J137" i="5"/>
  <c r="T136" i="5"/>
  <c r="P136" i="5"/>
  <c r="BK135" i="5"/>
  <c r="BK134" i="5" s="1"/>
  <c r="J134" i="5" s="1"/>
  <c r="J98" i="5" s="1"/>
  <c r="BI135" i="5"/>
  <c r="BH135" i="5"/>
  <c r="BG135" i="5"/>
  <c r="BF135" i="5"/>
  <c r="T135" i="5"/>
  <c r="T134" i="5" s="1"/>
  <c r="R135" i="5"/>
  <c r="R134" i="5" s="1"/>
  <c r="P135" i="5"/>
  <c r="P134" i="5" s="1"/>
  <c r="J135" i="5"/>
  <c r="BE135" i="5" s="1"/>
  <c r="BK131" i="5"/>
  <c r="BI131" i="5"/>
  <c r="BH131" i="5"/>
  <c r="BG131" i="5"/>
  <c r="BF131" i="5"/>
  <c r="BE131" i="5"/>
  <c r="T131" i="5"/>
  <c r="R131" i="5"/>
  <c r="P131" i="5"/>
  <c r="J131" i="5"/>
  <c r="BK128" i="5"/>
  <c r="BI128" i="5"/>
  <c r="BH128" i="5"/>
  <c r="BG128" i="5"/>
  <c r="BF128" i="5"/>
  <c r="BE128" i="5"/>
  <c r="T128" i="5"/>
  <c r="R128" i="5"/>
  <c r="P128" i="5"/>
  <c r="J128" i="5"/>
  <c r="BK127" i="5"/>
  <c r="BI127" i="5"/>
  <c r="BH127" i="5"/>
  <c r="BG127" i="5"/>
  <c r="BF127" i="5"/>
  <c r="T127" i="5"/>
  <c r="R127" i="5"/>
  <c r="P127" i="5"/>
  <c r="J127" i="5"/>
  <c r="BE127" i="5" s="1"/>
  <c r="BK126" i="5"/>
  <c r="BI126" i="5"/>
  <c r="BH126" i="5"/>
  <c r="BG126" i="5"/>
  <c r="BF126" i="5"/>
  <c r="T126" i="5"/>
  <c r="R126" i="5"/>
  <c r="P126" i="5"/>
  <c r="J126" i="5"/>
  <c r="BE126" i="5" s="1"/>
  <c r="BK125" i="5"/>
  <c r="BI125" i="5"/>
  <c r="BH125" i="5"/>
  <c r="BG125" i="5"/>
  <c r="BF125" i="5"/>
  <c r="BE125" i="5"/>
  <c r="T125" i="5"/>
  <c r="R125" i="5"/>
  <c r="P125" i="5"/>
  <c r="J125" i="5"/>
  <c r="BK122" i="5"/>
  <c r="BI122" i="5"/>
  <c r="BH122" i="5"/>
  <c r="BG122" i="5"/>
  <c r="BF122" i="5"/>
  <c r="T122" i="5"/>
  <c r="R122" i="5"/>
  <c r="P122" i="5"/>
  <c r="J122" i="5"/>
  <c r="BE122" i="5" s="1"/>
  <c r="T121" i="5"/>
  <c r="T120" i="5" s="1"/>
  <c r="P121" i="5"/>
  <c r="P120" i="5" s="1"/>
  <c r="F114" i="5"/>
  <c r="E112" i="5"/>
  <c r="J89" i="5"/>
  <c r="F89" i="5"/>
  <c r="E87" i="5"/>
  <c r="J37" i="5"/>
  <c r="J36" i="5"/>
  <c r="J35" i="5"/>
  <c r="J24" i="5"/>
  <c r="E24" i="5"/>
  <c r="J117" i="5" s="1"/>
  <c r="J23" i="5"/>
  <c r="J21" i="5"/>
  <c r="E21" i="5"/>
  <c r="J116" i="5" s="1"/>
  <c r="J20" i="5"/>
  <c r="J18" i="5"/>
  <c r="E18" i="5"/>
  <c r="F117" i="5" s="1"/>
  <c r="J17" i="5"/>
  <c r="J15" i="5"/>
  <c r="E15" i="5"/>
  <c r="F116" i="5" s="1"/>
  <c r="J14" i="5"/>
  <c r="J114" i="5"/>
  <c r="E110" i="5"/>
  <c r="BK143" i="5" l="1"/>
  <c r="J143" i="5" s="1"/>
  <c r="J100" i="5" s="1"/>
  <c r="BK136" i="5"/>
  <c r="J136" i="5" s="1"/>
  <c r="J99" i="5" s="1"/>
  <c r="J96" i="8"/>
  <c r="J30" i="8"/>
  <c r="BK119" i="6"/>
  <c r="J119" i="6" s="1"/>
  <c r="J120" i="6"/>
  <c r="J97" i="6" s="1"/>
  <c r="R121" i="5"/>
  <c r="J34" i="5"/>
  <c r="F36" i="5"/>
  <c r="F34" i="5"/>
  <c r="BK121" i="5"/>
  <c r="F35" i="5"/>
  <c r="F37" i="5"/>
  <c r="J121" i="5"/>
  <c r="J97" i="5" s="1"/>
  <c r="BK120" i="5"/>
  <c r="J120" i="5" s="1"/>
  <c r="AG97" i="1" s="1"/>
  <c r="AN97" i="1" s="1"/>
  <c r="J33" i="5"/>
  <c r="F33" i="5"/>
  <c r="R120" i="5"/>
  <c r="E85" i="5"/>
  <c r="F91" i="5"/>
  <c r="J91" i="5"/>
  <c r="F92" i="5"/>
  <c r="J92" i="5"/>
  <c r="J39" i="8" l="1"/>
  <c r="AG99" i="1"/>
  <c r="AN99" i="1" s="1"/>
  <c r="J30" i="6"/>
  <c r="J96" i="6"/>
  <c r="J96" i="5"/>
  <c r="J30" i="5"/>
  <c r="J39" i="5" s="1"/>
  <c r="J39" i="6" l="1"/>
  <c r="AG98" i="1"/>
  <c r="AN98" i="1" s="1"/>
  <c r="BK151" i="4"/>
  <c r="BK150" i="4" s="1"/>
  <c r="J150" i="4" s="1"/>
  <c r="J99" i="4" s="1"/>
  <c r="BI151" i="4"/>
  <c r="BH151" i="4"/>
  <c r="BG151" i="4"/>
  <c r="BF151" i="4"/>
  <c r="J151" i="4"/>
  <c r="BE151" i="4" s="1"/>
  <c r="BK146" i="4"/>
  <c r="BI146" i="4"/>
  <c r="BH146" i="4"/>
  <c r="BG146" i="4"/>
  <c r="BF146" i="4"/>
  <c r="J146" i="4"/>
  <c r="BE146" i="4" s="1"/>
  <c r="BK145" i="4"/>
  <c r="BI145" i="4"/>
  <c r="BH145" i="4"/>
  <c r="BG145" i="4"/>
  <c r="BF145" i="4"/>
  <c r="BE145" i="4"/>
  <c r="J145" i="4"/>
  <c r="BK144" i="4"/>
  <c r="BI144" i="4"/>
  <c r="BH144" i="4"/>
  <c r="BG144" i="4"/>
  <c r="BF144" i="4"/>
  <c r="J144" i="4"/>
  <c r="BE144" i="4" s="1"/>
  <c r="BK143" i="4"/>
  <c r="BI143" i="4"/>
  <c r="BH143" i="4"/>
  <c r="BG143" i="4"/>
  <c r="BF143" i="4"/>
  <c r="J143" i="4"/>
  <c r="BE143" i="4" s="1"/>
  <c r="BK142" i="4"/>
  <c r="BI142" i="4"/>
  <c r="BH142" i="4"/>
  <c r="BG142" i="4"/>
  <c r="BF142" i="4"/>
  <c r="BE142" i="4"/>
  <c r="J142" i="4"/>
  <c r="BK141" i="4"/>
  <c r="BI141" i="4"/>
  <c r="BH141" i="4"/>
  <c r="BG141" i="4"/>
  <c r="BF141" i="4"/>
  <c r="BE141" i="4"/>
  <c r="J141" i="4"/>
  <c r="BK140" i="4"/>
  <c r="BI140" i="4"/>
  <c r="BH140" i="4"/>
  <c r="BG140" i="4"/>
  <c r="BF140" i="4"/>
  <c r="J140" i="4"/>
  <c r="BE140" i="4" s="1"/>
  <c r="BK137" i="4"/>
  <c r="BI137" i="4"/>
  <c r="BH137" i="4"/>
  <c r="BG137" i="4"/>
  <c r="BF137" i="4"/>
  <c r="BE137" i="4"/>
  <c r="J137" i="4"/>
  <c r="BK136" i="4"/>
  <c r="BI136" i="4"/>
  <c r="BH136" i="4"/>
  <c r="BG136" i="4"/>
  <c r="BF136" i="4"/>
  <c r="J136" i="4"/>
  <c r="BE136" i="4" s="1"/>
  <c r="BK135" i="4"/>
  <c r="BI135" i="4"/>
  <c r="BH135" i="4"/>
  <c r="BG135" i="4"/>
  <c r="BF135" i="4"/>
  <c r="J135" i="4"/>
  <c r="BE135" i="4" s="1"/>
  <c r="BK132" i="4"/>
  <c r="BI132" i="4"/>
  <c r="BH132" i="4"/>
  <c r="BG132" i="4"/>
  <c r="BF132" i="4"/>
  <c r="BE132" i="4"/>
  <c r="J132" i="4"/>
  <c r="BK131" i="4"/>
  <c r="BI131" i="4"/>
  <c r="BH131" i="4"/>
  <c r="BG131" i="4"/>
  <c r="BF131" i="4"/>
  <c r="BE131" i="4"/>
  <c r="J131" i="4"/>
  <c r="BK130" i="4"/>
  <c r="BI130" i="4"/>
  <c r="BH130" i="4"/>
  <c r="BG130" i="4"/>
  <c r="BF130" i="4"/>
  <c r="J130" i="4"/>
  <c r="BE130" i="4" s="1"/>
  <c r="BK127" i="4"/>
  <c r="BI127" i="4"/>
  <c r="BH127" i="4"/>
  <c r="BG127" i="4"/>
  <c r="BF127" i="4"/>
  <c r="BE127" i="4"/>
  <c r="J127" i="4"/>
  <c r="BK126" i="4"/>
  <c r="BI126" i="4"/>
  <c r="BH126" i="4"/>
  <c r="BG126" i="4"/>
  <c r="BF126" i="4"/>
  <c r="J126" i="4"/>
  <c r="BE126" i="4" s="1"/>
  <c r="BK125" i="4"/>
  <c r="BI125" i="4"/>
  <c r="BH125" i="4"/>
  <c r="BG125" i="4"/>
  <c r="BF125" i="4"/>
  <c r="J125" i="4"/>
  <c r="BE125" i="4" s="1"/>
  <c r="BK122" i="4"/>
  <c r="BI122" i="4"/>
  <c r="BH122" i="4"/>
  <c r="BG122" i="4"/>
  <c r="BF122" i="4"/>
  <c r="BE122" i="4"/>
  <c r="J122" i="4"/>
  <c r="F113" i="4"/>
  <c r="E111" i="4"/>
  <c r="F89" i="4"/>
  <c r="E87" i="4"/>
  <c r="J37" i="4"/>
  <c r="J36" i="4"/>
  <c r="J35" i="4"/>
  <c r="J24" i="4"/>
  <c r="E24" i="4"/>
  <c r="J116" i="4" s="1"/>
  <c r="J23" i="4"/>
  <c r="J21" i="4"/>
  <c r="E21" i="4"/>
  <c r="J115" i="4" s="1"/>
  <c r="J20" i="4"/>
  <c r="J18" i="4"/>
  <c r="E18" i="4"/>
  <c r="F116" i="4" s="1"/>
  <c r="J17" i="4"/>
  <c r="J15" i="4"/>
  <c r="E15" i="4"/>
  <c r="F115" i="4" s="1"/>
  <c r="J14" i="4"/>
  <c r="J113" i="4"/>
  <c r="E109" i="4"/>
  <c r="J89" i="4" l="1"/>
  <c r="F91" i="4"/>
  <c r="F92" i="4"/>
  <c r="P121" i="4"/>
  <c r="P120" i="4" s="1"/>
  <c r="P119" i="4" s="1"/>
  <c r="R121" i="4"/>
  <c r="R120" i="4" s="1"/>
  <c r="R119" i="4" s="1"/>
  <c r="T121" i="4"/>
  <c r="BK121" i="4"/>
  <c r="BK120" i="4" s="1"/>
  <c r="F37" i="4"/>
  <c r="J34" i="4"/>
  <c r="F36" i="4"/>
  <c r="F35" i="4"/>
  <c r="J121" i="4"/>
  <c r="J98" i="4" s="1"/>
  <c r="J33" i="4"/>
  <c r="F33" i="4"/>
  <c r="T120" i="4"/>
  <c r="T119" i="4" s="1"/>
  <c r="F34" i="4"/>
  <c r="J91" i="4"/>
  <c r="J92" i="4"/>
  <c r="E85" i="4"/>
  <c r="J120" i="4" l="1"/>
  <c r="J97" i="4" s="1"/>
  <c r="BK119" i="4"/>
  <c r="J119" i="4" s="1"/>
  <c r="AG96" i="1" s="1"/>
  <c r="AN96" i="1" s="1"/>
  <c r="J30" i="4" l="1"/>
  <c r="J39" i="4" s="1"/>
  <c r="J96" i="4"/>
  <c r="J35" i="2" l="1"/>
  <c r="J34" i="2"/>
  <c r="AY95" i="1" s="1"/>
  <c r="J33" i="2"/>
  <c r="AX95" i="1"/>
  <c r="BI131" i="2"/>
  <c r="BH131" i="2"/>
  <c r="BG131" i="2"/>
  <c r="BF131" i="2"/>
  <c r="BK131" i="2"/>
  <c r="J131" i="2"/>
  <c r="BE131" i="2"/>
  <c r="BI130" i="2"/>
  <c r="BH130" i="2"/>
  <c r="BG130" i="2"/>
  <c r="BF130" i="2"/>
  <c r="BK130" i="2"/>
  <c r="J130" i="2"/>
  <c r="BE130" i="2" s="1"/>
  <c r="BI128" i="2"/>
  <c r="BH128" i="2"/>
  <c r="BG128" i="2"/>
  <c r="BF128" i="2"/>
  <c r="BK128" i="2"/>
  <c r="J128" i="2"/>
  <c r="BE128" i="2"/>
  <c r="BI127" i="2"/>
  <c r="BH127" i="2"/>
  <c r="BG127" i="2"/>
  <c r="BF127" i="2"/>
  <c r="BK127" i="2"/>
  <c r="J127" i="2"/>
  <c r="BE127" i="2"/>
  <c r="BI126" i="2"/>
  <c r="BH126" i="2"/>
  <c r="BG126" i="2"/>
  <c r="BF126" i="2"/>
  <c r="BK126" i="2"/>
  <c r="J126" i="2"/>
  <c r="BE126" i="2" s="1"/>
  <c r="BI123" i="2"/>
  <c r="BH123" i="2"/>
  <c r="BG123" i="2"/>
  <c r="BF123" i="2"/>
  <c r="BK123" i="2"/>
  <c r="J123" i="2"/>
  <c r="BE123" i="2"/>
  <c r="BI122" i="2"/>
  <c r="BH122" i="2"/>
  <c r="BG122" i="2"/>
  <c r="BF122" i="2"/>
  <c r="BK122" i="2"/>
  <c r="J122" i="2"/>
  <c r="BE122" i="2" s="1"/>
  <c r="BI121" i="2"/>
  <c r="BH121" i="2"/>
  <c r="BG121" i="2"/>
  <c r="BF121" i="2"/>
  <c r="BK121" i="2"/>
  <c r="J121" i="2"/>
  <c r="BE121" i="2" s="1"/>
  <c r="BI120" i="2"/>
  <c r="BH120" i="2"/>
  <c r="BG120" i="2"/>
  <c r="BF120" i="2"/>
  <c r="BK120" i="2"/>
  <c r="J120" i="2"/>
  <c r="BE120" i="2" s="1"/>
  <c r="BI119" i="2"/>
  <c r="BH119" i="2"/>
  <c r="BG119" i="2"/>
  <c r="BF119" i="2"/>
  <c r="BK119" i="2"/>
  <c r="J119" i="2"/>
  <c r="BE119" i="2" s="1"/>
  <c r="BI118" i="2"/>
  <c r="BH118" i="2"/>
  <c r="BG118" i="2"/>
  <c r="BF118" i="2"/>
  <c r="BK118" i="2"/>
  <c r="J118" i="2"/>
  <c r="BE118" i="2" s="1"/>
  <c r="F109" i="2"/>
  <c r="E107" i="2"/>
  <c r="F87" i="2"/>
  <c r="E85" i="2"/>
  <c r="J22" i="2"/>
  <c r="E22" i="2"/>
  <c r="J112" i="2" s="1"/>
  <c r="J21" i="2"/>
  <c r="J19" i="2"/>
  <c r="E19" i="2"/>
  <c r="J111" i="2" s="1"/>
  <c r="J18" i="2"/>
  <c r="J16" i="2"/>
  <c r="E16" i="2"/>
  <c r="F90" i="2" s="1"/>
  <c r="J15" i="2"/>
  <c r="J13" i="2"/>
  <c r="E13" i="2"/>
  <c r="F111" i="2" s="1"/>
  <c r="J12" i="2"/>
  <c r="AS94" i="1"/>
  <c r="L90" i="1"/>
  <c r="AM90" i="1"/>
  <c r="AM89" i="1"/>
  <c r="L89" i="1"/>
  <c r="AM87" i="1"/>
  <c r="L87" i="1"/>
  <c r="L85" i="1"/>
  <c r="L84" i="1"/>
  <c r="R117" i="2" l="1"/>
  <c r="R116" i="2" s="1"/>
  <c r="R115" i="2" s="1"/>
  <c r="BK125" i="2"/>
  <c r="F33" i="2"/>
  <c r="BB95" i="1" s="1"/>
  <c r="BB94" i="1" s="1"/>
  <c r="AX94" i="1" s="1"/>
  <c r="F35" i="2"/>
  <c r="BD95" i="1" s="1"/>
  <c r="BD94" i="1" s="1"/>
  <c r="W33" i="1" s="1"/>
  <c r="J32" i="2"/>
  <c r="AW95" i="1" s="1"/>
  <c r="J125" i="2"/>
  <c r="J97" i="2" s="1"/>
  <c r="BK117" i="2"/>
  <c r="F34" i="2"/>
  <c r="BC95" i="1" s="1"/>
  <c r="BC94" i="1" s="1"/>
  <c r="AY94" i="1" s="1"/>
  <c r="T117" i="2"/>
  <c r="T116" i="2" s="1"/>
  <c r="T115" i="2" s="1"/>
  <c r="P117" i="2"/>
  <c r="P116" i="2" s="1"/>
  <c r="P115" i="2" s="1"/>
  <c r="AU95" i="1" s="1"/>
  <c r="AU94" i="1" s="1"/>
  <c r="J31" i="2"/>
  <c r="AV95" i="1" s="1"/>
  <c r="F31" i="2"/>
  <c r="AZ95" i="1" s="1"/>
  <c r="AZ94" i="1" s="1"/>
  <c r="F89" i="2"/>
  <c r="J90" i="2"/>
  <c r="F112" i="2"/>
  <c r="F32" i="2"/>
  <c r="BA95" i="1" s="1"/>
  <c r="BA94" i="1" s="1"/>
  <c r="J89" i="2"/>
  <c r="W31" i="1" l="1"/>
  <c r="AT95" i="1"/>
  <c r="W32" i="1"/>
  <c r="J117" i="2"/>
  <c r="J96" i="2" s="1"/>
  <c r="BK116" i="2"/>
  <c r="AV94" i="1"/>
  <c r="AW94" i="1"/>
  <c r="AK30" i="1" s="1"/>
  <c r="W30" i="1"/>
  <c r="BK115" i="2" l="1"/>
  <c r="J115" i="2" s="1"/>
  <c r="J116" i="2"/>
  <c r="J95" i="2" s="1"/>
  <c r="AT94" i="1"/>
  <c r="J94" i="2" l="1"/>
  <c r="J28" i="2"/>
  <c r="AG95" i="1" l="1"/>
  <c r="AG94" i="1" s="1"/>
  <c r="AN94" i="1" s="1"/>
  <c r="J37" i="2"/>
  <c r="AN95" i="1" l="1"/>
  <c r="AK26" i="1" l="1"/>
  <c r="AK29" i="1" l="1"/>
  <c r="AK35" i="1" s="1"/>
  <c r="W29" i="1"/>
</calcChain>
</file>

<file path=xl/sharedStrings.xml><?xml version="1.0" encoding="utf-8"?>
<sst xmlns="http://schemas.openxmlformats.org/spreadsheetml/2006/main" count="1940" uniqueCount="339">
  <si>
    <t>Export Komplet</t>
  </si>
  <si>
    <t/>
  </si>
  <si>
    <t>2.0</t>
  </si>
  <si>
    <t>False</t>
  </si>
  <si>
    <t>{8d85b37f-5540-4f2a-b850-505030c98d68}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</si>
  <si>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</si>
  <si>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</si>
  <si>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</si>
  <si>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</si>
  <si>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</si>
  <si>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</si>
  <si>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</si>
  <si>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</si>
  <si>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Hranecnik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</si>
  <si>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</si>
  <si>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</si>
  <si>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</si>
  <si>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</si>
  <si>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</si>
  <si>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</si>
  <si>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</si>
  <si>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</si>
  <si>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</si>
  <si>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</si>
  <si>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</si>
  <si>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</si>
  <si>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</si>
  <si>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</si>
  <si>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</si>
  <si>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</si>
  <si>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</si>
  <si>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</si>
  <si>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</si>
  <si>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</si>
  <si>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</si>
  <si>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</si>
  <si>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</si>
  <si>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</si>
  <si>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</si>
  <si>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</si>
  <si>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</si>
  <si>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</si>
  <si>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</si>
  <si>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</si>
  <si>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</si>
  <si>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</si>
  <si>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</si>
  <si>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</si>
  <si>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</si>
  <si>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</si>
  <si>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</si>
  <si>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</si>
  <si>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</si>
  <si>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</si>
  <si>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</si>
  <si>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</si>
  <si>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</si>
  <si>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</si>
  <si>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</si>
  <si>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</si>
  <si>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</si>
  <si>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</si>
  <si>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</si>
  <si>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</si>
  <si>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</si>
  <si>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</si>
  <si>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</si>
  <si>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</si>
  <si>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</si>
  <si>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</si>
  <si>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</si>
  <si>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</si>
  <si>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</si>
  <si>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</si>
  <si>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</si>
  <si>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</si>
  <si>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</si>
  <si>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</si>
  <si>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</si>
  <si>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</si>
  <si>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</si>
  <si>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</si>
  <si>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 xml:space="preserve">N00 - Hranečník - třídění a odtěžení zemin  </t>
  </si>
  <si>
    <t xml:space="preserve">    N01 - Třídění zemin - jižní svah  </t>
  </si>
  <si>
    <t xml:space="preserve">      Hranecnik - Odtěžení svahu od ulice Hranečník (likvidace z deponie)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</si>
  <si>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</si>
  <si>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</si>
  <si>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</si>
  <si>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</si>
  <si>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</si>
  <si>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</si>
  <si>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</si>
  <si>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</si>
  <si>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</si>
  <si>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</si>
  <si>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</si>
  <si>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</si>
  <si>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</si>
  <si>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N00</t>
  </si>
  <si>
    <t xml:space="preserve">Hranečník - třídění a odtěžení zemin  </t>
  </si>
  <si>
    <t>4</t>
  </si>
  <si>
    <t>ROZPOCET</t>
  </si>
  <si>
    <t>N01</t>
  </si>
  <si>
    <t xml:space="preserve">Třídění zemin - jižní svah  </t>
  </si>
  <si>
    <t>K</t>
  </si>
  <si>
    <t>POL1</t>
  </si>
  <si>
    <t xml:space="preserve">Vytřídění zeminy třídícím bagrem  </t>
  </si>
  <si>
    <t>m3</t>
  </si>
  <si>
    <t>512</t>
  </si>
  <si>
    <t>959602770</t>
  </si>
  <si>
    <t>167101102</t>
  </si>
  <si>
    <t>Nakládání, skládání a překládání neulehlého výkopku nebo sypaniny  nakládání, množství přes 100 m3, z hornin tř. 1 až 4</t>
  </si>
  <si>
    <t>393318695</t>
  </si>
  <si>
    <t>3</t>
  </si>
  <si>
    <t>162701105</t>
  </si>
  <si>
    <t>Vodorovné přemístění výkopku nebo sypaniny po suchu  na obvyklém dopravním prostředku, bez naložení výkopku, avšak se složením bez rozhrnutí z horniny tř. 1 až 4 na vzdálenost přes 9 000 do 10 000 m</t>
  </si>
  <si>
    <t>-1290881919</t>
  </si>
  <si>
    <t>162301102</t>
  </si>
  <si>
    <t>Vodorovné přemístění výkopku nebo sypaniny po suchu  na obvyklém dopravním prostředku, bez naložení výkopku, avšak se složením bez rozhrnutí z horniny tř. 1 až 4 na vzdálenost přes 500 do 1 000 m</t>
  </si>
  <si>
    <t>614370999</t>
  </si>
  <si>
    <t>5</t>
  </si>
  <si>
    <t>182201101</t>
  </si>
  <si>
    <t>Svahování trvalých svahů do projektovaných profilů  s potřebným přemístěním výkopku při svahování násypů v jakékoliv hornině</t>
  </si>
  <si>
    <t>m2</t>
  </si>
  <si>
    <t>1258508117</t>
  </si>
  <si>
    <t>6</t>
  </si>
  <si>
    <t>Poplatek za uložení stavebního odpadu na skládce (skládkovné) zeminy a kameniva zatříděného do Katalogu odpadů pod kódem 170 504</t>
  </si>
  <si>
    <t>t</t>
  </si>
  <si>
    <t>-1742155977</t>
  </si>
  <si>
    <t>VV</t>
  </si>
  <si>
    <t>149*1,6</t>
  </si>
  <si>
    <t>Odtěžení svahu od ulice Hranečník (likvidace z deponie)</t>
  </si>
  <si>
    <t>7</t>
  </si>
  <si>
    <t>-16118676</t>
  </si>
  <si>
    <t>8</t>
  </si>
  <si>
    <t>1075041626</t>
  </si>
  <si>
    <t>9</t>
  </si>
  <si>
    <t>997013831</t>
  </si>
  <si>
    <t>Poplatek za uložení stavebního odpadu na skládce (skládkovné) směsného stavebního a demoličního zatříděného do Katalogu odpadů pod kódem 170 904</t>
  </si>
  <si>
    <t>1739844536</t>
  </si>
  <si>
    <t>10</t>
  </si>
  <si>
    <t>181951101</t>
  </si>
  <si>
    <t>Úprava pláně vyrovnáním výškových rozdílů  v hornině tř. 1 až 4 bez zhutnění</t>
  </si>
  <si>
    <t>-982679606</t>
  </si>
  <si>
    <t>11</t>
  </si>
  <si>
    <t>POL2</t>
  </si>
  <si>
    <t xml:space="preserve">Ekologie - Zhotovení posudku k závadnosti zemin </t>
  </si>
  <si>
    <t>soubor</t>
  </si>
  <si>
    <t>-1284662278</t>
  </si>
  <si>
    <t>159,806*1,6</t>
  </si>
  <si>
    <t>Vybourání šachty</t>
  </si>
  <si>
    <t>Sanace podmáčené zeminy u jižního svahu</t>
  </si>
  <si>
    <t>{9879a43a-80dc-4468-b6c8-7f7060ab6bbc}</t>
  </si>
  <si>
    <t>Objekt:</t>
  </si>
  <si>
    <t>HSV - Práce a dodávky HSV</t>
  </si>
  <si>
    <t xml:space="preserve">    1 - Zemní práce</t>
  </si>
  <si>
    <t xml:space="preserve">    998 - Přesun hmot</t>
  </si>
  <si>
    <t>HSV</t>
  </si>
  <si>
    <t>Práce a dodávky HSV</t>
  </si>
  <si>
    <t>Zemní práce</t>
  </si>
  <si>
    <t>16*0,5*1</t>
  </si>
  <si>
    <t>Součet</t>
  </si>
  <si>
    <t>132212109</t>
  </si>
  <si>
    <t>Hloubení zapažených i nezapažených rýh šířky do 600 mm ručním nebo pneumatickým nářadím  s urovnáním dna do předepsaného profilu a spádu v horninách tř. 3 Příplatek k cenám za lepivost horniny tř. 3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</si>
  <si>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</si>
  <si>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</si>
  <si>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162201219</t>
  </si>
  <si>
    <t>Vodorovné přemístění výkopku nebo sypaniny stavebním kolečkem s naložením a vyprázdněním kolečka na hromady nebo do dopravního prostředku na vzdálenost do 10 m z horniny Příplatek k ceně horniny tř. 1 až 4 za každých dalších 10 m</t>
  </si>
  <si>
    <t>8*4</t>
  </si>
  <si>
    <t>997013511</t>
  </si>
  <si>
    <t>Odvoz suti a vybouraných hmot z meziskládky na skládku  s naložením a se složením, na vzdálenost do 1 km</t>
  </si>
  <si>
    <t>12</t>
  </si>
  <si>
    <t>14</t>
  </si>
  <si>
    <t>8*1,8</t>
  </si>
  <si>
    <t>M</t>
  </si>
  <si>
    <t>58344003</t>
  </si>
  <si>
    <t>kamenivo drcené hrubé frakce 63/125</t>
  </si>
  <si>
    <t>16</t>
  </si>
  <si>
    <t>18</t>
  </si>
  <si>
    <t>20</t>
  </si>
  <si>
    <t>115101201</t>
  </si>
  <si>
    <t>Čerpání vody na dopravní výšku do 10 m s uvažovaným průměrným přítokem do 500 l/min</t>
  </si>
  <si>
    <t>hod</t>
  </si>
  <si>
    <t>22</t>
  </si>
  <si>
    <t>Pronájem cisterny</t>
  </si>
  <si>
    <t>24</t>
  </si>
  <si>
    <t>13</t>
  </si>
  <si>
    <t>Likvidace odpadních vod na ČOV</t>
  </si>
  <si>
    <t>l</t>
  </si>
  <si>
    <t>26</t>
  </si>
  <si>
    <t>131111333</t>
  </si>
  <si>
    <t>Vrtání jamek pro plotové sloupky ručním motorovým vrtákem průměru přes 200 do 300 mm</t>
  </si>
  <si>
    <t>m</t>
  </si>
  <si>
    <t>28</t>
  </si>
  <si>
    <t>131111359</t>
  </si>
  <si>
    <t>Vrtání jamek pro plotové sloupky Příplatek k cenám -1331 až -1343 za vrtání v kamenité nebo kořeny prorostlé půdě</t>
  </si>
  <si>
    <t>30</t>
  </si>
  <si>
    <t>OSM.226020</t>
  </si>
  <si>
    <t>KGEM trouba DN400x9,8/2000 SN4</t>
  </si>
  <si>
    <t>kus</t>
  </si>
  <si>
    <t>32</t>
  </si>
  <si>
    <t>17</t>
  </si>
  <si>
    <t>275313811</t>
  </si>
  <si>
    <t>Základové patky z betonu tř. C 25/30</t>
  </si>
  <si>
    <t>219200853</t>
  </si>
  <si>
    <t>"beton C 25/30 XF2</t>
  </si>
  <si>
    <t>"patky pro sloupky pr. 250mm dl. 0,80 - 10 ks</t>
  </si>
  <si>
    <t>998</t>
  </si>
  <si>
    <t>Přesun hmot</t>
  </si>
  <si>
    <t>998232131</t>
  </si>
  <si>
    <t>Přesun hmot pro oplocení  se svislou nosnou konstrukcí monolitickou betonovou tyčovou nebo plošnou vodorovná dopravní vzdálenost do 50 m, pro oplocení výšky do 3 m</t>
  </si>
  <si>
    <t>1519304324</t>
  </si>
  <si>
    <t xml:space="preserve">Hranecnik - Sanace podmáčené zeminy u jižního svahu </t>
  </si>
  <si>
    <t>{c5be96e9-36e3-447a-aacf-cb35d59e9806}</t>
  </si>
  <si>
    <t>1 - Zemní práce</t>
  </si>
  <si>
    <t>8 - Trubní vedení</t>
  </si>
  <si>
    <t>9 - Ostatní konstrukce a práce, bourání</t>
  </si>
  <si>
    <t>997 - Přesun sutě</t>
  </si>
  <si>
    <t>131203101</t>
  </si>
  <si>
    <t>Hloubení jam ručním nebo pneum nářadím v soudržných horninách tř. 3</t>
  </si>
  <si>
    <t>5,00*6,00*1,95-1,65*2,40*1,95</t>
  </si>
  <si>
    <t>131203109</t>
  </si>
  <si>
    <t>Příplatek za lepivost u hloubení jam ručním nebo pneum nářadím v hornině tř. 3</t>
  </si>
  <si>
    <t>162301101</t>
  </si>
  <si>
    <t>Vodorovné přemístění do 500 m výkopku/sypaniny z horniny tř. 1 až 4</t>
  </si>
  <si>
    <t>171201101</t>
  </si>
  <si>
    <t>Uložení sypaniny do násypů nezhutněných</t>
  </si>
  <si>
    <t>174101101</t>
  </si>
  <si>
    <t>Zásyp jam, šachet rýh nebo kolem objektů sypaninou se zhutněním</t>
  </si>
  <si>
    <t>5,00*6,00*1,95</t>
  </si>
  <si>
    <t>58343872</t>
  </si>
  <si>
    <t>kamenivo drcené hrubé frakce 8/16</t>
  </si>
  <si>
    <t>58,5*2 "Přepočtené koeficientem množství</t>
  </si>
  <si>
    <t>Trubní vedení</t>
  </si>
  <si>
    <t>R96105511</t>
  </si>
  <si>
    <t>Odpojení stávající šachtice od vodovodu DN 150</t>
  </si>
  <si>
    <t>Ostatní konstrukce a práce, bourání</t>
  </si>
  <si>
    <t>961055111</t>
  </si>
  <si>
    <t>Bourání základů ze ŽB</t>
  </si>
  <si>
    <t>1,65*2,40*0,25</t>
  </si>
  <si>
    <t>2,40*0,25*(1,65-0,25)*2</t>
  </si>
  <si>
    <t>1,15*0,25*(1,65-0,25)*2</t>
  </si>
  <si>
    <t>R99100190</t>
  </si>
  <si>
    <t>Statické zkoušky hutnění</t>
  </si>
  <si>
    <t>997</t>
  </si>
  <si>
    <t>Přesun sutě</t>
  </si>
  <si>
    <t>997231111</t>
  </si>
  <si>
    <t>Vodorovná doprava suti a vybouraných hmot do 1 km</t>
  </si>
  <si>
    <t>997231511</t>
  </si>
  <si>
    <t>Nakládání nebo překládání suti a vybouraných hmot</t>
  </si>
  <si>
    <t>Bourání vodoměrné šachty</t>
  </si>
  <si>
    <t>Třídění o odvoz zemin</t>
  </si>
  <si>
    <t>(1,3*3,14*0,04)*10</t>
  </si>
  <si>
    <t>cena z SOD</t>
  </si>
  <si>
    <t>997221855</t>
  </si>
  <si>
    <t>132212101</t>
  </si>
  <si>
    <t>Hloubení rýh š do 600 mm ručním nebo pneum nářadím v soudržných horninách tř. 3</t>
  </si>
  <si>
    <t xml:space="preserve">cena z SOD </t>
  </si>
  <si>
    <t>cena URS vynásobená koeficientem z SOD 0,7856</t>
  </si>
  <si>
    <t>Skutečné náklady za statické zkoušky hutnění</t>
  </si>
  <si>
    <t>Terénní a sadové úpravy v areálu bývalých kasáren Hranečník</t>
  </si>
  <si>
    <t>Ostravské městské lesy a zeleň, s.r.o.</t>
  </si>
  <si>
    <t>Terénní a sadové úpravy v areálu bývalých kasáren Hranečník - Třídění o odvoz zemin</t>
  </si>
  <si>
    <t>{57f6ba4b-bba4-40fa-88a2-95638b6ca40d}</t>
  </si>
  <si>
    <t xml:space="preserve">    D2 - svah 250m2 s výměnou v jamkách</t>
  </si>
  <si>
    <t xml:space="preserve">    D3 - svah 600m2 bez výměny v jamkách</t>
  </si>
  <si>
    <t>D1</t>
  </si>
  <si>
    <t>D2</t>
  </si>
  <si>
    <t>svah 250m2 s výměnou v jamkách</t>
  </si>
  <si>
    <t>Pol1</t>
  </si>
  <si>
    <t>Chemické odplevelení po založení kultury postřikem na široko v rovině a svahu do 1:5 vč. herbicidu Roundup</t>
  </si>
  <si>
    <t>Pol2</t>
  </si>
  <si>
    <t>Vodorovné přemístění do 10000 m výkopku z horniny tř. 1 až 4</t>
  </si>
  <si>
    <t>Pol3</t>
  </si>
  <si>
    <t>Nakládání výkopku z hornin tř. 1 až 4 do 100 m3</t>
  </si>
  <si>
    <t>Pol4</t>
  </si>
  <si>
    <t>Poplatek za skládku - ornice z jamek</t>
  </si>
  <si>
    <t>Pol5</t>
  </si>
  <si>
    <t>Jamky pro výsadbu s výměnou 100 % půdy horniny tř 1 až 4 objem do 0,01 m3 v rovině a svahu do 1:5 traviny a keře</t>
  </si>
  <si>
    <t>Pol6</t>
  </si>
  <si>
    <t>Rostlinný materiál (Cotoneaster, vel. 20cm)</t>
  </si>
  <si>
    <t>Pol7</t>
  </si>
  <si>
    <t>Výsadba dřeviny s balem do jamky se zalitím v rovině a svahu do 1:5 D balu do 0,3 m</t>
  </si>
  <si>
    <t>Pol8</t>
  </si>
  <si>
    <t>Hydrogel</t>
  </si>
  <si>
    <t>kg</t>
  </si>
  <si>
    <t>Pol9</t>
  </si>
  <si>
    <t>Položení a ukotvení textilní fólie, vč. materálu</t>
  </si>
  <si>
    <t>Pol10</t>
  </si>
  <si>
    <t>Háčky pro uchycení do svahu</t>
  </si>
  <si>
    <t>Pol11</t>
  </si>
  <si>
    <t>Tabletové hnojivo Silvamix - 1 ks ke keři</t>
  </si>
  <si>
    <t>Pol12</t>
  </si>
  <si>
    <t>Substrát - 100% výměna půdy</t>
  </si>
  <si>
    <t>Pol13</t>
  </si>
  <si>
    <t>Zalití rostlin vodou plocha přes 20 m2</t>
  </si>
  <si>
    <t>Pol14</t>
  </si>
  <si>
    <t>Voda - 10 l ke keři, 50 l ke stromu</t>
  </si>
  <si>
    <t>Pol15</t>
  </si>
  <si>
    <t>Dovoz vody pro zálivku rostlin za vzdálenost do 6000 m</t>
  </si>
  <si>
    <t>Pol16</t>
  </si>
  <si>
    <t>D3</t>
  </si>
  <si>
    <t>svah 600m2 bez výměny v jamkách</t>
  </si>
  <si>
    <t>34</t>
  </si>
  <si>
    <t>Pol17</t>
  </si>
  <si>
    <t>Jamky pro výsadbu bez výměnou 1 půdy, horniny tř 1 až 4 objem do 0,01 m3 v rovině a svahu do 1:5 traviny a keře</t>
  </si>
  <si>
    <t>36</t>
  </si>
  <si>
    <t>38</t>
  </si>
  <si>
    <t>40</t>
  </si>
  <si>
    <t>Pol18</t>
  </si>
  <si>
    <t>hydrogel</t>
  </si>
  <si>
    <t>42</t>
  </si>
  <si>
    <t>Pol19</t>
  </si>
  <si>
    <t>44</t>
  </si>
  <si>
    <t>46</t>
  </si>
  <si>
    <t>Pol20</t>
  </si>
  <si>
    <t>Tabletové hnojivo Silvamix - 1 ks ke keř</t>
  </si>
  <si>
    <t>48</t>
  </si>
  <si>
    <t>50</t>
  </si>
  <si>
    <t>52</t>
  </si>
  <si>
    <t>54</t>
  </si>
  <si>
    <t>56</t>
  </si>
  <si>
    <t>Sadové úpravy</t>
  </si>
  <si>
    <t>D1 - Výsadba</t>
  </si>
  <si>
    <t>Výsadba</t>
  </si>
  <si>
    <t>{6e2677a7-4804-43f2-b87b-608f047f9a9a}</t>
  </si>
  <si>
    <t>D1 - Údržba  svahů po dobu prvníko roku</t>
  </si>
  <si>
    <t>D2 - Údržba  svahů po dobu druhého roku</t>
  </si>
  <si>
    <t>Údržba  svahů po dobu prvníko roku</t>
  </si>
  <si>
    <t>Zálivka keřů 20 l / kus  v období letních měsíců             (5*0,005*2550 ) 5x ročně</t>
  </si>
  <si>
    <t>Dovoz vody pro zálivku (5x ročně)</t>
  </si>
  <si>
    <t>Odplevelení (1x ročně)</t>
  </si>
  <si>
    <t>ks</t>
  </si>
  <si>
    <t>Ostříhání (1x ročně)</t>
  </si>
  <si>
    <t>Údržba  svahů po dobu druhého roku</t>
  </si>
  <si>
    <t>Zálivka keřů 20 l / kus  v období letních měsíců             (5*0,005*2550 )  5x ročně</t>
  </si>
  <si>
    <t>Dovoz vody pro zálivku- místní zdroj 5x ročně</t>
  </si>
  <si>
    <t>Následná péče o sadové úpravy 2 roky</t>
  </si>
  <si>
    <t>Následná péče o sadové úravy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</si>
</sst>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68">
    <font>
      <sz val="8"/>
      <name val="Arial CE"/>
      <family val="2"/>
    </font>
    <font>
      <sz val="11"/>
      <color theme="1"/>
      <name val="Calibri"/>
      <family val="2"/>
      <charset val="238"/>
      <scheme val="minor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  <font>
      <sz val="8"/>
      <name val="Arial CE"/>
      <family val="2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Arial"/>
      <charset val="110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name val="Trebuchet MS"/>
      <family val="2"/>
      <charset val="238"/>
    </font>
    <font>
      <sz val="8"/>
      <name val="MS Sans Serif"/>
      <family val="2"/>
      <charset val="238"/>
    </font>
    <font>
      <b/>
      <sz val="11"/>
      <color rgb="FF003366"/>
      <name val="Arial CE"/>
      <family val="2"/>
      <charset val="238"/>
    </font>
    <font>
      <sz val="8"/>
      <color rgb="FF3366FF"/>
      <name val="Arial CE"/>
      <family val="2"/>
      <charset val="238"/>
    </font>
    <font>
      <sz val="10"/>
      <color rgb="FF3366FF"/>
      <name val="Arial CE"/>
      <family val="2"/>
      <charset val="238"/>
    </font>
    <font>
      <sz val="10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8"/>
      <color rgb="FF969696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rgb="FF464646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9"/>
      <color rgb="FF969696"/>
      <name val="Arial CE"/>
      <family val="2"/>
      <charset val="238"/>
    </font>
    <font>
      <sz val="8"/>
      <color rgb="FF960000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505050"/>
      <name val="Arial CE"/>
      <family val="2"/>
      <charset val="238"/>
    </font>
    <font>
      <sz val="7"/>
      <color rgb="FF969696"/>
      <name val="Arial CE"/>
      <family val="2"/>
      <charset val="238"/>
    </font>
    <font>
      <sz val="8"/>
      <color rgb="FFFF0000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sz val="8"/>
      <color rgb="FF800080"/>
      <name val="Arial CE"/>
      <family val="2"/>
      <charset val="238"/>
    </font>
    <font>
      <b/>
      <i/>
      <sz val="8"/>
      <color rgb="FF0000FF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3">
    <xf numFmtId="0" fontId="0" fillId="0" borderId="0"/>
    <xf numFmtId="0" fontId="31" fillId="0" borderId="0" applyNumberFormat="0" applyFill="0" applyBorder="0" applyAlignment="0" applyProtection="0"/>
    <xf numFmtId="0" fontId="33" fillId="0" borderId="0">
      <alignment vertical="top"/>
    </xf>
    <xf numFmtId="0" fontId="39" fillId="0" borderId="0" applyAlignment="0">
      <alignment vertical="top" wrapText="1"/>
      <protection locked="0"/>
    </xf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2" fillId="0" borderId="0"/>
    <xf numFmtId="0" fontId="43" fillId="0" borderId="0"/>
    <xf numFmtId="0" fontId="35" fillId="0" borderId="0"/>
    <xf numFmtId="0" fontId="41" fillId="0" borderId="0" applyAlignment="0">
      <alignment vertical="top" wrapText="1"/>
      <protection locked="0"/>
    </xf>
    <xf numFmtId="0" fontId="44" fillId="0" borderId="0"/>
    <xf numFmtId="0" fontId="45" fillId="0" borderId="0" applyAlignment="0">
      <alignment vertical="top" wrapText="1"/>
      <protection locked="0"/>
    </xf>
    <xf numFmtId="0" fontId="32" fillId="0" borderId="0"/>
    <xf numFmtId="0" fontId="33" fillId="0" borderId="0"/>
    <xf numFmtId="0" fontId="33" fillId="0" borderId="0"/>
    <xf numFmtId="0" fontId="1" fillId="0" borderId="0"/>
    <xf numFmtId="0" fontId="46" fillId="0" borderId="0">
      <alignment vertical="top"/>
    </xf>
    <xf numFmtId="0" fontId="41" fillId="0" borderId="0"/>
    <xf numFmtId="0" fontId="41" fillId="0" borderId="0" applyAlignment="0">
      <alignment vertical="top" wrapText="1"/>
      <protection locked="0"/>
    </xf>
    <xf numFmtId="0" fontId="46" fillId="0" borderId="0" applyAlignment="0">
      <alignment vertical="top"/>
      <protection locked="0"/>
    </xf>
    <xf numFmtId="0" fontId="41" fillId="0" borderId="0" applyAlignment="0">
      <alignment vertical="top" wrapText="1"/>
      <protection locked="0"/>
    </xf>
    <xf numFmtId="9" fontId="33" fillId="0" borderId="0" applyFont="0" applyFill="0" applyBorder="0" applyAlignment="0" applyProtection="0"/>
    <xf numFmtId="0" fontId="41" fillId="0" borderId="0"/>
  </cellStyleXfs>
  <cellXfs count="3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9" fillId="0" borderId="3" xfId="0" applyFont="1" applyBorder="1" applyAlignment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9" fillId="0" borderId="14" xfId="0" applyFont="1" applyBorder="1" applyAlignment="1"/>
    <xf numFmtId="0" fontId="9" fillId="0" borderId="0" xfId="0" applyFont="1" applyBorder="1" applyAlignment="1"/>
    <xf numFmtId="166" fontId="9" fillId="0" borderId="0" xfId="0" applyNumberFormat="1" applyFont="1" applyBorder="1" applyAlignment="1"/>
    <xf numFmtId="166" fontId="9" fillId="0" borderId="15" xfId="0" applyNumberFormat="1" applyFont="1" applyBorder="1" applyAlignment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0" fillId="0" borderId="0" xfId="0"/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165" fontId="33" fillId="0" borderId="0" xfId="0" applyNumberFormat="1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4" fontId="51" fillId="0" borderId="0" xfId="0" applyNumberFormat="1" applyFont="1" applyAlignment="1">
      <alignment vertical="center"/>
    </xf>
    <xf numFmtId="0" fontId="50" fillId="0" borderId="0" xfId="0" applyFont="1" applyAlignment="1">
      <alignment horizontal="right" vertical="center"/>
    </xf>
    <xf numFmtId="0" fontId="52" fillId="0" borderId="0" xfId="0" applyFont="1" applyAlignment="1">
      <alignment horizontal="left" vertical="center"/>
    </xf>
    <xf numFmtId="4" fontId="50" fillId="0" borderId="0" xfId="0" applyNumberFormat="1" applyFont="1" applyAlignment="1">
      <alignment vertical="center"/>
    </xf>
    <xf numFmtId="164" fontId="50" fillId="0" borderId="0" xfId="0" applyNumberFormat="1" applyFont="1" applyAlignment="1">
      <alignment horizontal="right" vertical="center"/>
    </xf>
    <xf numFmtId="0" fontId="53" fillId="4" borderId="6" xfId="0" applyFont="1" applyFill="1" applyBorder="1" applyAlignment="1">
      <alignment horizontal="left" vertical="center"/>
    </xf>
    <xf numFmtId="0" fontId="53" fillId="4" borderId="7" xfId="0" applyFont="1" applyFill="1" applyBorder="1" applyAlignment="1">
      <alignment horizontal="right" vertical="center"/>
    </xf>
    <xf numFmtId="0" fontId="53" fillId="4" borderId="7" xfId="0" applyFont="1" applyFill="1" applyBorder="1" applyAlignment="1">
      <alignment horizontal="center" vertical="center"/>
    </xf>
    <xf numFmtId="4" fontId="53" fillId="4" borderId="7" xfId="0" applyNumberFormat="1" applyFont="1" applyFill="1" applyBorder="1" applyAlignment="1">
      <alignment vertical="center"/>
    </xf>
    <xf numFmtId="0" fontId="54" fillId="0" borderId="4" xfId="0" applyFont="1" applyBorder="1" applyAlignment="1">
      <alignment horizontal="left" vertical="center"/>
    </xf>
    <xf numFmtId="0" fontId="50" fillId="0" borderId="5" xfId="0" applyFont="1" applyBorder="1" applyAlignment="1">
      <alignment horizontal="left" vertical="center"/>
    </xf>
    <xf numFmtId="0" fontId="50" fillId="0" borderId="5" xfId="0" applyFont="1" applyBorder="1" applyAlignment="1">
      <alignment horizontal="center" vertical="center"/>
    </xf>
    <xf numFmtId="0" fontId="50" fillId="0" borderId="5" xfId="0" applyFont="1" applyBorder="1" applyAlignment="1">
      <alignment horizontal="right" vertical="center"/>
    </xf>
    <xf numFmtId="0" fontId="33" fillId="0" borderId="0" xfId="0" applyFont="1" applyAlignment="1">
      <alignment horizontal="left" vertical="center" wrapText="1"/>
    </xf>
    <xf numFmtId="0" fontId="38" fillId="4" borderId="0" xfId="0" applyFont="1" applyFill="1" applyAlignment="1">
      <alignment horizontal="left" vertical="center"/>
    </xf>
    <xf numFmtId="0" fontId="38" fillId="4" borderId="0" xfId="0" applyFont="1" applyFill="1" applyAlignment="1">
      <alignment horizontal="right"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6" fillId="0" borderId="3" xfId="0" applyFont="1" applyBorder="1" applyAlignment="1">
      <alignment vertical="center"/>
    </xf>
    <xf numFmtId="0" fontId="56" fillId="0" borderId="20" xfId="0" applyFont="1" applyBorder="1" applyAlignment="1">
      <alignment horizontal="left" vertical="center"/>
    </xf>
    <xf numFmtId="0" fontId="56" fillId="0" borderId="20" xfId="0" applyFont="1" applyBorder="1" applyAlignment="1">
      <alignment vertical="center"/>
    </xf>
    <xf numFmtId="4" fontId="56" fillId="0" borderId="20" xfId="0" applyNumberFormat="1" applyFont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3" xfId="0" applyFont="1" applyBorder="1" applyAlignment="1">
      <alignment vertical="center"/>
    </xf>
    <xf numFmtId="0" fontId="57" fillId="0" borderId="20" xfId="0" applyFont="1" applyBorder="1" applyAlignment="1">
      <alignment horizontal="left" vertical="center"/>
    </xf>
    <xf numFmtId="0" fontId="57" fillId="0" borderId="20" xfId="0" applyFont="1" applyBorder="1" applyAlignment="1">
      <alignment vertical="center"/>
    </xf>
    <xf numFmtId="4" fontId="57" fillId="0" borderId="20" xfId="0" applyNumberFormat="1" applyFont="1" applyBorder="1" applyAlignment="1">
      <alignment vertical="center"/>
    </xf>
    <xf numFmtId="0" fontId="38" fillId="4" borderId="16" xfId="0" applyFont="1" applyFill="1" applyBorder="1" applyAlignment="1">
      <alignment horizontal="center" vertical="center" wrapText="1"/>
    </xf>
    <xf numFmtId="0" fontId="38" fillId="4" borderId="17" xfId="0" applyFont="1" applyFill="1" applyBorder="1" applyAlignment="1">
      <alignment horizontal="center" vertical="center" wrapText="1"/>
    </xf>
    <xf numFmtId="0" fontId="38" fillId="4" borderId="18" xfId="0" applyFont="1" applyFill="1" applyBorder="1" applyAlignment="1">
      <alignment horizontal="center" vertical="center" wrapText="1"/>
    </xf>
    <xf numFmtId="0" fontId="38" fillId="4" borderId="0" xfId="0" applyFont="1" applyFill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4" fontId="51" fillId="0" borderId="0" xfId="0" applyNumberFormat="1" applyFont="1" applyAlignment="1"/>
    <xf numFmtId="166" fontId="59" fillId="0" borderId="12" xfId="0" applyNumberFormat="1" applyFont="1" applyBorder="1" applyAlignment="1"/>
    <xf numFmtId="166" fontId="59" fillId="0" borderId="13" xfId="0" applyNumberFormat="1" applyFont="1" applyBorder="1" applyAlignment="1"/>
    <xf numFmtId="4" fontId="37" fillId="0" borderId="0" xfId="0" applyNumberFormat="1" applyFont="1" applyAlignment="1">
      <alignment vertical="center"/>
    </xf>
    <xf numFmtId="0" fontId="60" fillId="0" borderId="0" xfId="0" applyFont="1" applyAlignment="1"/>
    <xf numFmtId="0" fontId="60" fillId="0" borderId="3" xfId="0" applyFont="1" applyBorder="1" applyAlignment="1"/>
    <xf numFmtId="0" fontId="60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4" fontId="56" fillId="0" borderId="0" xfId="0" applyNumberFormat="1" applyFont="1" applyAlignment="1"/>
    <xf numFmtId="0" fontId="60" fillId="0" borderId="14" xfId="0" applyFont="1" applyBorder="1" applyAlignment="1"/>
    <xf numFmtId="0" fontId="60" fillId="0" borderId="0" xfId="0" applyFont="1" applyBorder="1" applyAlignment="1"/>
    <xf numFmtId="166" fontId="60" fillId="0" borderId="0" xfId="0" applyNumberFormat="1" applyFont="1" applyBorder="1" applyAlignment="1"/>
    <xf numFmtId="166" fontId="60" fillId="0" borderId="15" xfId="0" applyNumberFormat="1" applyFont="1" applyBorder="1" applyAlignment="1"/>
    <xf numFmtId="0" fontId="60" fillId="0" borderId="0" xfId="0" applyFont="1" applyAlignment="1">
      <alignment horizontal="center"/>
    </xf>
    <xf numFmtId="4" fontId="60" fillId="0" borderId="0" xfId="0" applyNumberFormat="1" applyFont="1" applyAlignment="1">
      <alignment vertical="center"/>
    </xf>
    <xf numFmtId="0" fontId="57" fillId="0" borderId="0" xfId="0" applyFont="1" applyAlignment="1">
      <alignment horizontal="left"/>
    </xf>
    <xf numFmtId="4" fontId="57" fillId="0" borderId="0" xfId="0" applyNumberFormat="1" applyFont="1" applyAlignment="1"/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58" fillId="0" borderId="14" xfId="0" applyFont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166" fontId="58" fillId="0" borderId="0" xfId="0" applyNumberFormat="1" applyFont="1" applyBorder="1" applyAlignment="1">
      <alignment vertical="center"/>
    </xf>
    <xf numFmtId="166" fontId="58" fillId="0" borderId="15" xfId="0" applyNumberFormat="1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61" fillId="0" borderId="3" xfId="0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167" fontId="61" fillId="0" borderId="0" xfId="0" applyNumberFormat="1" applyFont="1" applyAlignment="1">
      <alignment vertical="center"/>
    </xf>
    <xf numFmtId="0" fontId="61" fillId="0" borderId="14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3" fillId="0" borderId="3" xfId="0" applyFont="1" applyBorder="1" applyAlignment="1">
      <alignment vertical="center"/>
    </xf>
    <xf numFmtId="0" fontId="63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 wrapText="1"/>
    </xf>
    <xf numFmtId="167" fontId="63" fillId="0" borderId="0" xfId="0" applyNumberFormat="1" applyFont="1" applyAlignment="1">
      <alignment vertical="center"/>
    </xf>
    <xf numFmtId="0" fontId="63" fillId="0" borderId="14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15" xfId="0" applyFont="1" applyBorder="1" applyAlignment="1">
      <alignment vertical="center"/>
    </xf>
    <xf numFmtId="0" fontId="64" fillId="0" borderId="22" xfId="0" applyFont="1" applyBorder="1" applyAlignment="1" applyProtection="1">
      <alignment horizontal="center" vertical="center"/>
      <protection locked="0"/>
    </xf>
    <xf numFmtId="49" fontId="64" fillId="0" borderId="22" xfId="0" applyNumberFormat="1" applyFont="1" applyBorder="1" applyAlignment="1" applyProtection="1">
      <alignment horizontal="left" vertical="center" wrapText="1"/>
      <protection locked="0"/>
    </xf>
    <xf numFmtId="0" fontId="64" fillId="0" borderId="22" xfId="0" applyFont="1" applyBorder="1" applyAlignment="1" applyProtection="1">
      <alignment horizontal="left" vertical="center" wrapText="1"/>
      <protection locked="0"/>
    </xf>
    <xf numFmtId="0" fontId="64" fillId="0" borderId="22" xfId="0" applyFont="1" applyBorder="1" applyAlignment="1" applyProtection="1">
      <alignment horizontal="center" vertical="center" wrapText="1"/>
      <protection locked="0"/>
    </xf>
    <xf numFmtId="167" fontId="64" fillId="0" borderId="22" xfId="0" applyNumberFormat="1" applyFont="1" applyBorder="1" applyAlignment="1" applyProtection="1">
      <alignment vertical="center"/>
      <protection locked="0"/>
    </xf>
    <xf numFmtId="4" fontId="64" fillId="0" borderId="22" xfId="0" applyNumberFormat="1" applyFont="1" applyBorder="1" applyAlignment="1" applyProtection="1">
      <alignment vertical="center"/>
      <protection locked="0"/>
    </xf>
    <xf numFmtId="0" fontId="65" fillId="0" borderId="22" xfId="0" applyFont="1" applyBorder="1" applyAlignment="1" applyProtection="1">
      <alignment vertical="center"/>
      <protection locked="0"/>
    </xf>
    <xf numFmtId="0" fontId="65" fillId="0" borderId="3" xfId="0" applyFont="1" applyBorder="1" applyAlignment="1">
      <alignment vertical="center"/>
    </xf>
    <xf numFmtId="0" fontId="64" fillId="0" borderId="14" xfId="0" applyFont="1" applyBorder="1" applyAlignment="1">
      <alignment horizontal="left" vertical="center"/>
    </xf>
    <xf numFmtId="0" fontId="64" fillId="0" borderId="0" xfId="0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66" fillId="0" borderId="3" xfId="0" applyFont="1" applyBorder="1" applyAlignment="1">
      <alignment vertical="center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 wrapText="1"/>
    </xf>
    <xf numFmtId="0" fontId="66" fillId="0" borderId="14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58" fillId="0" borderId="19" xfId="0" applyFont="1" applyBorder="1" applyAlignment="1">
      <alignment horizontal="left" vertical="center"/>
    </xf>
    <xf numFmtId="166" fontId="58" fillId="0" borderId="20" xfId="0" applyNumberFormat="1" applyFont="1" applyBorder="1" applyAlignment="1">
      <alignment vertical="center"/>
    </xf>
    <xf numFmtId="166" fontId="58" fillId="0" borderId="21" xfId="0" applyNumberFormat="1" applyFont="1" applyBorder="1" applyAlignment="1">
      <alignment vertical="center"/>
    </xf>
    <xf numFmtId="0" fontId="38" fillId="0" borderId="22" xfId="0" applyFont="1" applyFill="1" applyBorder="1" applyAlignment="1" applyProtection="1">
      <alignment horizontal="center" vertical="center"/>
      <protection locked="0"/>
    </xf>
    <xf numFmtId="49" fontId="38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22" xfId="0" applyFont="1" applyFill="1" applyBorder="1" applyAlignment="1" applyProtection="1">
      <alignment horizontal="left" vertical="center" wrapText="1"/>
      <protection locked="0"/>
    </xf>
    <xf numFmtId="0" fontId="38" fillId="0" borderId="22" xfId="0" applyFont="1" applyFill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8" fillId="0" borderId="0" xfId="0" applyFont="1" applyBorder="1" applyAlignment="1">
      <alignment horizontal="center" vertical="center" wrapText="1"/>
    </xf>
    <xf numFmtId="0" fontId="67" fillId="0" borderId="3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3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4" fontId="24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4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25" xfId="0" applyFont="1" applyFill="1" applyBorder="1" applyAlignment="1">
      <alignment horizontal="left" vertical="center"/>
    </xf>
    <xf numFmtId="4" fontId="21" fillId="0" borderId="0" xfId="0" applyNumberFormat="1" applyFont="1" applyBorder="1" applyAlignment="1">
      <alignment horizontal="right" vertical="center"/>
    </xf>
    <xf numFmtId="4" fontId="21" fillId="0" borderId="0" xfId="0" applyNumberFormat="1" applyFont="1" applyBorder="1" applyAlignment="1">
      <alignment vertical="center"/>
    </xf>
    <xf numFmtId="4" fontId="21" fillId="0" borderId="24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0" fillId="0" borderId="0" xfId="0" applyFont="1" applyAlignment="1">
      <alignment horizontal="left" vertical="top" wrapText="1"/>
    </xf>
    <xf numFmtId="0" fontId="12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40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23">
    <cellStyle name="Čárka 2" xfId="5"/>
    <cellStyle name="Font_Ariel_Small" xfId="6"/>
    <cellStyle name="hlavickatucne" xfId="7"/>
    <cellStyle name="Hypertextový odkaz" xfId="1" builtinId="8"/>
    <cellStyle name="Normal_6-Faktura" xfId="8"/>
    <cellStyle name="Normální" xfId="0" builtinId="0" customBuiltin="1"/>
    <cellStyle name="Normální 10" xfId="9"/>
    <cellStyle name="Normální 11" xfId="10"/>
    <cellStyle name="Normální 12" xfId="11"/>
    <cellStyle name="Normální 13" xfId="12"/>
    <cellStyle name="Normální 2" xfId="3"/>
    <cellStyle name="normální 2 2" xfId="13"/>
    <cellStyle name="normální 2 3" xfId="14"/>
    <cellStyle name="normální 3" xfId="2"/>
    <cellStyle name="normální 4" xfId="15"/>
    <cellStyle name="normální 5" xfId="16"/>
    <cellStyle name="normální 6" xfId="17"/>
    <cellStyle name="Normální 7" xfId="18"/>
    <cellStyle name="Normální 8" xfId="19"/>
    <cellStyle name="Normální 9" xfId="20"/>
    <cellStyle name="procent 2" xfId="4"/>
    <cellStyle name="Procenta 2" xfId="21"/>
    <cellStyle name="text" xfId="22"/>
  </cellStyles>
  <dxfs count="0"/>
  <tableStyles count="0"/>
  <colors>
    <mruColors>
      <color rgb="FF3026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lav\AppData\Local\Microsoft\Windows\INetCache\Content.Outlook\IZ1PNTQG\Hranecnik%20-%20Sanace%20podm&#225;&#269;en&#233;%20zeminy%20u%20ji&#382;n&#237;ho%20svahu%20-%20p&#345;ipom&#237;nky%20Kuzn&#237;k%203.4.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lav\AppData\Local\Microsoft\Windows\INetCache\Content.Outlook\IZ1PNTQG\Rozpo&#269;et%20vybour&#225;n&#237;%20&#353;achty%20-%20VV-Zm&#283;nov&#253;%20list%201d%20(18.2.202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advanice%20-%20cenova%20nabidka%20vysadba%20-%20nase%20nabidka%2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Radvanice%20-%20cena%20Udrzba%20-2%20roky%20-%20nase%20nabidka%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stavby"/>
      <sheetName val="Hranecnik - Sanace podmáč..."/>
    </sheetNames>
    <sheetDataSet>
      <sheetData sheetId="0">
        <row r="6">
          <cell r="K6" t="str">
            <v>Hranecnik - Sanace podmáčené zeminy u jižního svahu - připomínky Kuzník 3.4.2020</v>
          </cell>
        </row>
        <row r="10">
          <cell r="AN10" t="str">
            <v/>
          </cell>
        </row>
        <row r="11">
          <cell r="E11" t="str">
            <v xml:space="preserve"> 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 xml:space="preserve"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 xml:space="preserve"> </v>
          </cell>
          <cell r="AN20" t="str">
            <v/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stavby"/>
      <sheetName val="40 - Bourání vodoměrné ša..."/>
    </sheetNames>
    <sheetDataSet>
      <sheetData sheetId="0">
        <row r="6">
          <cell r="K6" t="str">
            <v>Vybourání šachty Hranečník - VV-Změnový list 1d (18.2.2020)</v>
          </cell>
        </row>
        <row r="10">
          <cell r="AN10" t="str">
            <v/>
          </cell>
        </row>
        <row r="11">
          <cell r="E11" t="str">
            <v xml:space="preserve"> 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 xml:space="preserve"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 xml:space="preserve"> </v>
          </cell>
          <cell r="AN20" t="str">
            <v/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stavby"/>
      <sheetName val="Objekt0 - List1"/>
    </sheetNames>
    <sheetDataSet>
      <sheetData sheetId="0">
        <row r="10">
          <cell r="AN10" t="str">
            <v/>
          </cell>
        </row>
        <row r="11">
          <cell r="E11" t="str">
            <v xml:space="preserve"> 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 xml:space="preserve"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 xml:space="preserve"> </v>
          </cell>
          <cell r="AN20" t="str">
            <v/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stavby"/>
      <sheetName val="Objekt0 - List1"/>
    </sheetNames>
    <sheetDataSet>
      <sheetData sheetId="0">
        <row r="10">
          <cell r="AN10" t="str">
            <v/>
          </cell>
        </row>
        <row r="11">
          <cell r="E11" t="str">
            <v xml:space="preserve"> 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 xml:space="preserve"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 xml:space="preserve"> </v>
          </cell>
          <cell r="AN20" t="str">
            <v/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tabSelected="1" zoomScaleNormal="100" workbookViewId="0">
      <selection activeCell="AG95" sqref="AG95:AM95"/>
    </sheetView>
  </sheetViews>
  <sheetFormatPr defaultRowHeight="11.25"/>
  <cols>
    <col min="1" max="1" width="8.33203125" style="1" customWidth="1"/>
    <col min="2" max="2" width="0.1640625" style="1" customWidth="1"/>
    <col min="3" max="3" width="4.1640625" style="1" customWidth="1"/>
    <col min="4" max="5" width="2.6640625" style="1" customWidth="1"/>
    <col min="6" max="6" width="22.33203125" style="1" customWidth="1"/>
    <col min="7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1:74" s="1" customFormat="1" ht="36.950000000000003" customHeight="1">
      <c r="AR2" s="326" t="s">
        <v>5</v>
      </c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324"/>
      <c r="BE2" s="324"/>
      <c r="BS2" s="15" t="s">
        <v>6</v>
      </c>
      <c r="BT2" s="15" t="s">
        <v>7</v>
      </c>
    </row>
    <row r="3" spans="1:74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1:74" s="1" customFormat="1" ht="24.95" customHeight="1">
      <c r="B4" s="18"/>
      <c r="D4" s="19" t="s">
        <v>9</v>
      </c>
      <c r="AR4" s="18"/>
      <c r="AS4" s="20" t="s">
        <v>10</v>
      </c>
      <c r="BS4" s="15" t="s">
        <v>11</v>
      </c>
    </row>
    <row r="5" spans="1:74" s="1" customFormat="1" ht="12" customHeight="1">
      <c r="B5" s="18"/>
      <c r="D5" s="21" t="s">
        <v>12</v>
      </c>
      <c r="K5" s="323" t="s">
        <v>13</v>
      </c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R5" s="18"/>
      <c r="BS5" s="15" t="s">
        <v>6</v>
      </c>
    </row>
    <row r="6" spans="1:74" s="1" customFormat="1" ht="36.950000000000003" customHeight="1">
      <c r="B6" s="18"/>
      <c r="D6" s="23" t="s">
        <v>14</v>
      </c>
      <c r="K6" s="325" t="s">
        <v>260</v>
      </c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R6" s="18"/>
      <c r="BS6" s="15" t="s">
        <v>6</v>
      </c>
    </row>
    <row r="7" spans="1:74" s="1" customFormat="1" ht="12" customHeight="1">
      <c r="B7" s="18"/>
      <c r="D7" s="24" t="s">
        <v>15</v>
      </c>
      <c r="K7" s="22" t="s">
        <v>1</v>
      </c>
      <c r="AK7" s="24" t="s">
        <v>16</v>
      </c>
      <c r="AN7" s="22" t="s">
        <v>1</v>
      </c>
      <c r="AR7" s="18"/>
      <c r="BS7" s="15" t="s">
        <v>6</v>
      </c>
    </row>
    <row r="8" spans="1:74" s="1" customFormat="1" ht="12" customHeight="1">
      <c r="B8" s="18"/>
      <c r="D8" s="24" t="s">
        <v>17</v>
      </c>
      <c r="K8" s="22" t="s">
        <v>18</v>
      </c>
      <c r="AK8" s="24" t="s">
        <v>19</v>
      </c>
      <c r="AN8" s="158">
        <v>44069</v>
      </c>
      <c r="AR8" s="18"/>
      <c r="BS8" s="15" t="s">
        <v>6</v>
      </c>
    </row>
    <row r="9" spans="1:74" s="1" customFormat="1" ht="14.45" customHeight="1">
      <c r="B9" s="18"/>
      <c r="AR9" s="18"/>
      <c r="BS9" s="15" t="s">
        <v>6</v>
      </c>
    </row>
    <row r="10" spans="1:74" s="1" customFormat="1" ht="12" customHeight="1">
      <c r="B10" s="18"/>
      <c r="D10" s="24" t="s">
        <v>20</v>
      </c>
      <c r="H10" s="1" t="s">
        <v>261</v>
      </c>
      <c r="AK10" s="24" t="s">
        <v>21</v>
      </c>
      <c r="AN10" s="22" t="s">
        <v>1</v>
      </c>
      <c r="AR10" s="18"/>
      <c r="BS10" s="15" t="s">
        <v>6</v>
      </c>
    </row>
    <row r="11" spans="1:74" s="1" customFormat="1" ht="18.600000000000001" customHeight="1">
      <c r="B11" s="18"/>
      <c r="E11" s="22" t="s">
        <v>18</v>
      </c>
      <c r="AK11" s="24" t="s">
        <v>22</v>
      </c>
      <c r="AN11" s="22" t="s">
        <v>1</v>
      </c>
      <c r="AR11" s="18"/>
      <c r="BS11" s="15" t="s">
        <v>6</v>
      </c>
    </row>
    <row r="12" spans="1:74" s="1" customFormat="1" ht="6.95" customHeight="1">
      <c r="B12" s="18"/>
      <c r="AR12" s="18"/>
      <c r="BS12" s="15" t="s">
        <v>6</v>
      </c>
    </row>
    <row r="13" spans="1:74" s="1" customFormat="1" ht="12" customHeight="1">
      <c r="B13" s="18"/>
      <c r="D13" s="24" t="s">
        <v>23</v>
      </c>
      <c r="AK13" s="24" t="s">
        <v>21</v>
      </c>
      <c r="AN13" s="22" t="s">
        <v>1</v>
      </c>
      <c r="AR13" s="18"/>
      <c r="BS13" s="15" t="s">
        <v>6</v>
      </c>
    </row>
    <row r="14" spans="1:74" ht="12.75">
      <c r="B14" s="18"/>
      <c r="E14" s="22" t="s">
        <v>18</v>
      </c>
      <c r="AK14" s="24" t="s">
        <v>22</v>
      </c>
      <c r="AN14" s="22" t="s">
        <v>1</v>
      </c>
      <c r="AR14" s="18"/>
      <c r="BS14" s="15" t="s">
        <v>6</v>
      </c>
    </row>
    <row r="15" spans="1:74" s="1" customFormat="1" ht="6.95" customHeight="1">
      <c r="B15" s="18"/>
      <c r="AR15" s="18"/>
      <c r="BS15" s="15" t="s">
        <v>3</v>
      </c>
    </row>
    <row r="16" spans="1:74" s="1" customFormat="1" ht="12" customHeight="1">
      <c r="B16" s="18"/>
      <c r="D16" s="24" t="s">
        <v>24</v>
      </c>
      <c r="AK16" s="24" t="s">
        <v>21</v>
      </c>
      <c r="AN16" s="22" t="s">
        <v>1</v>
      </c>
      <c r="AR16" s="18"/>
      <c r="BS16" s="15" t="s">
        <v>3</v>
      </c>
    </row>
    <row r="17" spans="1:71" s="1" customFormat="1" ht="18.600000000000001" customHeight="1">
      <c r="B17" s="18"/>
      <c r="E17" s="22" t="s">
        <v>18</v>
      </c>
      <c r="AK17" s="24" t="s">
        <v>22</v>
      </c>
      <c r="AN17" s="22" t="s">
        <v>1</v>
      </c>
      <c r="AR17" s="18"/>
      <c r="BS17" s="15" t="s">
        <v>25</v>
      </c>
    </row>
    <row r="18" spans="1:71" s="1" customFormat="1" ht="6.95" customHeight="1">
      <c r="B18" s="18"/>
      <c r="AR18" s="18"/>
      <c r="BS18" s="15" t="s">
        <v>6</v>
      </c>
    </row>
    <row r="19" spans="1:71" s="1" customFormat="1" ht="12" customHeight="1">
      <c r="B19" s="18"/>
      <c r="D19" s="24" t="s">
        <v>26</v>
      </c>
      <c r="AK19" s="24" t="s">
        <v>21</v>
      </c>
      <c r="AN19" s="22" t="s">
        <v>1</v>
      </c>
      <c r="AR19" s="18"/>
      <c r="BS19" s="15" t="s">
        <v>6</v>
      </c>
    </row>
    <row r="20" spans="1:71" s="1" customFormat="1" ht="18.600000000000001" customHeight="1">
      <c r="B20" s="18"/>
      <c r="E20" s="22" t="s">
        <v>18</v>
      </c>
      <c r="AK20" s="24" t="s">
        <v>22</v>
      </c>
      <c r="AN20" s="22" t="s">
        <v>1</v>
      </c>
      <c r="AR20" s="18"/>
      <c r="BS20" s="15" t="s">
        <v>3</v>
      </c>
    </row>
    <row r="21" spans="1:71" s="1" customFormat="1" ht="6.95" customHeight="1">
      <c r="B21" s="18"/>
      <c r="AR21" s="18"/>
    </row>
    <row r="22" spans="1:71" s="1" customFormat="1" ht="12" customHeight="1">
      <c r="B22" s="18"/>
      <c r="D22" s="24" t="s">
        <v>27</v>
      </c>
      <c r="AR22" s="18"/>
    </row>
    <row r="23" spans="1:71" s="1" customFormat="1" ht="16.5" customHeight="1">
      <c r="B23" s="18"/>
      <c r="E23" s="327" t="s">
        <v>1</v>
      </c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R23" s="18"/>
    </row>
    <row r="24" spans="1:71" s="1" customFormat="1" ht="6.95" customHeight="1">
      <c r="B24" s="18"/>
      <c r="AR24" s="18"/>
    </row>
    <row r="25" spans="1:71" s="1" customFormat="1" ht="6.95" customHeight="1">
      <c r="B25" s="1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8"/>
    </row>
    <row r="26" spans="1:71" s="2" customFormat="1" ht="25.9" customHeight="1">
      <c r="A26" s="27"/>
      <c r="B26" s="28"/>
      <c r="C26" s="27"/>
      <c r="D26" s="29" t="s">
        <v>28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28">
        <f>ROUND(AG94,2)</f>
        <v>0</v>
      </c>
      <c r="AL26" s="329"/>
      <c r="AM26" s="329"/>
      <c r="AN26" s="329"/>
      <c r="AO26" s="329"/>
      <c r="AP26" s="27"/>
      <c r="AQ26" s="27"/>
      <c r="AR26" s="28"/>
      <c r="BE26" s="27"/>
    </row>
    <row r="27" spans="1:71" s="2" customFormat="1" ht="6.9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8"/>
      <c r="BE27" s="27"/>
    </row>
    <row r="28" spans="1:71" s="2" customFormat="1" ht="12.75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330" t="s">
        <v>29</v>
      </c>
      <c r="M28" s="330"/>
      <c r="N28" s="330"/>
      <c r="O28" s="330"/>
      <c r="P28" s="330"/>
      <c r="Q28" s="27"/>
      <c r="R28" s="27"/>
      <c r="S28" s="27"/>
      <c r="T28" s="27"/>
      <c r="U28" s="27"/>
      <c r="V28" s="27"/>
      <c r="W28" s="330" t="s">
        <v>30</v>
      </c>
      <c r="X28" s="330"/>
      <c r="Y28" s="330"/>
      <c r="Z28" s="330"/>
      <c r="AA28" s="330"/>
      <c r="AB28" s="330"/>
      <c r="AC28" s="330"/>
      <c r="AD28" s="330"/>
      <c r="AE28" s="330"/>
      <c r="AF28" s="27"/>
      <c r="AG28" s="27"/>
      <c r="AH28" s="27"/>
      <c r="AI28" s="27"/>
      <c r="AJ28" s="27"/>
      <c r="AK28" s="330" t="s">
        <v>31</v>
      </c>
      <c r="AL28" s="330"/>
      <c r="AM28" s="330"/>
      <c r="AN28" s="330"/>
      <c r="AO28" s="330"/>
      <c r="AP28" s="27"/>
      <c r="AQ28" s="27"/>
      <c r="AR28" s="28"/>
      <c r="BE28" s="27"/>
    </row>
    <row r="29" spans="1:71" s="3" customFormat="1" ht="14.45" customHeight="1">
      <c r="B29" s="32"/>
      <c r="D29" s="24" t="s">
        <v>32</v>
      </c>
      <c r="F29" s="24" t="s">
        <v>33</v>
      </c>
      <c r="L29" s="333">
        <v>0.21</v>
      </c>
      <c r="M29" s="332"/>
      <c r="N29" s="332"/>
      <c r="O29" s="332"/>
      <c r="P29" s="332"/>
      <c r="W29" s="331">
        <f>AK26</f>
        <v>0</v>
      </c>
      <c r="X29" s="332"/>
      <c r="Y29" s="332"/>
      <c r="Z29" s="332"/>
      <c r="AA29" s="332"/>
      <c r="AB29" s="332"/>
      <c r="AC29" s="332"/>
      <c r="AD29" s="332"/>
      <c r="AE29" s="332"/>
      <c r="AK29" s="331">
        <f>0.21*AK26</f>
        <v>0</v>
      </c>
      <c r="AL29" s="332"/>
      <c r="AM29" s="332"/>
      <c r="AN29" s="332"/>
      <c r="AO29" s="332"/>
      <c r="AR29" s="32"/>
    </row>
    <row r="30" spans="1:71" s="3" customFormat="1" ht="14.45" customHeight="1">
      <c r="B30" s="32"/>
      <c r="F30" s="24" t="s">
        <v>34</v>
      </c>
      <c r="L30" s="333">
        <v>0.15</v>
      </c>
      <c r="M30" s="332"/>
      <c r="N30" s="332"/>
      <c r="O30" s="332"/>
      <c r="P30" s="332"/>
      <c r="W30" s="331">
        <f>ROUND(BA94, 2)</f>
        <v>0</v>
      </c>
      <c r="X30" s="332"/>
      <c r="Y30" s="332"/>
      <c r="Z30" s="332"/>
      <c r="AA30" s="332"/>
      <c r="AB30" s="332"/>
      <c r="AC30" s="332"/>
      <c r="AD30" s="332"/>
      <c r="AE30" s="332"/>
      <c r="AK30" s="331">
        <f>ROUND(AW94, 2)</f>
        <v>0</v>
      </c>
      <c r="AL30" s="332"/>
      <c r="AM30" s="332"/>
      <c r="AN30" s="332"/>
      <c r="AO30" s="332"/>
      <c r="AR30" s="32"/>
    </row>
    <row r="31" spans="1:71" s="3" customFormat="1" ht="14.45" hidden="1" customHeight="1">
      <c r="B31" s="32"/>
      <c r="F31" s="24" t="s">
        <v>35</v>
      </c>
      <c r="L31" s="333">
        <v>0.21</v>
      </c>
      <c r="M31" s="332"/>
      <c r="N31" s="332"/>
      <c r="O31" s="332"/>
      <c r="P31" s="332"/>
      <c r="W31" s="331">
        <f>ROUND(BB94, 2)</f>
        <v>0</v>
      </c>
      <c r="X31" s="332"/>
      <c r="Y31" s="332"/>
      <c r="Z31" s="332"/>
      <c r="AA31" s="332"/>
      <c r="AB31" s="332"/>
      <c r="AC31" s="332"/>
      <c r="AD31" s="332"/>
      <c r="AE31" s="332"/>
      <c r="AK31" s="331">
        <v>0</v>
      </c>
      <c r="AL31" s="332"/>
      <c r="AM31" s="332"/>
      <c r="AN31" s="332"/>
      <c r="AO31" s="332"/>
      <c r="AR31" s="32"/>
    </row>
    <row r="32" spans="1:71" s="3" customFormat="1" ht="14.45" hidden="1" customHeight="1">
      <c r="B32" s="32"/>
      <c r="F32" s="24" t="s">
        <v>36</v>
      </c>
      <c r="L32" s="333">
        <v>0.15</v>
      </c>
      <c r="M32" s="332"/>
      <c r="N32" s="332"/>
      <c r="O32" s="332"/>
      <c r="P32" s="332"/>
      <c r="W32" s="331">
        <f>ROUND(BC94, 2)</f>
        <v>0</v>
      </c>
      <c r="X32" s="332"/>
      <c r="Y32" s="332"/>
      <c r="Z32" s="332"/>
      <c r="AA32" s="332"/>
      <c r="AB32" s="332"/>
      <c r="AC32" s="332"/>
      <c r="AD32" s="332"/>
      <c r="AE32" s="332"/>
      <c r="AK32" s="331">
        <v>0</v>
      </c>
      <c r="AL32" s="332"/>
      <c r="AM32" s="332"/>
      <c r="AN32" s="332"/>
      <c r="AO32" s="332"/>
      <c r="AR32" s="32"/>
    </row>
    <row r="33" spans="1:57" s="3" customFormat="1" ht="14.45" hidden="1" customHeight="1">
      <c r="B33" s="32"/>
      <c r="F33" s="24" t="s">
        <v>37</v>
      </c>
      <c r="L33" s="333">
        <v>0</v>
      </c>
      <c r="M33" s="332"/>
      <c r="N33" s="332"/>
      <c r="O33" s="332"/>
      <c r="P33" s="332"/>
      <c r="W33" s="331">
        <f>ROUND(BD94, 2)</f>
        <v>0</v>
      </c>
      <c r="X33" s="332"/>
      <c r="Y33" s="332"/>
      <c r="Z33" s="332"/>
      <c r="AA33" s="332"/>
      <c r="AB33" s="332"/>
      <c r="AC33" s="332"/>
      <c r="AD33" s="332"/>
      <c r="AE33" s="332"/>
      <c r="AK33" s="331">
        <v>0</v>
      </c>
      <c r="AL33" s="332"/>
      <c r="AM33" s="332"/>
      <c r="AN33" s="332"/>
      <c r="AO33" s="332"/>
      <c r="AR33" s="32"/>
    </row>
    <row r="34" spans="1:57" s="2" customFormat="1" ht="6.95" customHeight="1">
      <c r="A34" s="27"/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8"/>
      <c r="BE34" s="27"/>
    </row>
    <row r="35" spans="1:57" s="2" customFormat="1" ht="25.9" customHeight="1">
      <c r="A35" s="27"/>
      <c r="B35" s="28"/>
      <c r="C35" s="33"/>
      <c r="D35" s="34" t="s">
        <v>38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39</v>
      </c>
      <c r="U35" s="35"/>
      <c r="V35" s="35"/>
      <c r="W35" s="35"/>
      <c r="X35" s="334" t="s">
        <v>40</v>
      </c>
      <c r="Y35" s="335"/>
      <c r="Z35" s="335"/>
      <c r="AA35" s="335"/>
      <c r="AB35" s="335"/>
      <c r="AC35" s="35"/>
      <c r="AD35" s="35"/>
      <c r="AE35" s="35"/>
      <c r="AF35" s="35"/>
      <c r="AG35" s="35"/>
      <c r="AH35" s="35"/>
      <c r="AI35" s="35"/>
      <c r="AJ35" s="35"/>
      <c r="AK35" s="336">
        <f>SUM(AK26:AK33)</f>
        <v>0</v>
      </c>
      <c r="AL35" s="335"/>
      <c r="AM35" s="335"/>
      <c r="AN35" s="335"/>
      <c r="AO35" s="337"/>
      <c r="AP35" s="33"/>
      <c r="AQ35" s="33"/>
      <c r="AR35" s="28"/>
      <c r="BE35" s="27"/>
    </row>
    <row r="36" spans="1:57" s="2" customFormat="1" ht="6.95" customHeight="1">
      <c r="A36" s="27"/>
      <c r="B36" s="2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8"/>
      <c r="BE36" s="27"/>
    </row>
    <row r="37" spans="1:57" s="2" customFormat="1" ht="14.45" customHeight="1">
      <c r="A37" s="27"/>
      <c r="B37" s="28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8"/>
      <c r="BE37" s="27"/>
    </row>
    <row r="38" spans="1:57" s="1" customFormat="1" ht="14.45" customHeight="1">
      <c r="B38" s="18"/>
      <c r="AR38" s="18"/>
    </row>
    <row r="39" spans="1:57" s="1" customFormat="1" ht="14.45" customHeight="1">
      <c r="B39" s="18"/>
      <c r="AR39" s="18"/>
    </row>
    <row r="40" spans="1:57" s="1" customFormat="1" ht="14.45" customHeight="1">
      <c r="B40" s="18"/>
      <c r="AR40" s="18"/>
    </row>
    <row r="41" spans="1:57" s="1" customFormat="1" ht="14.45" customHeight="1">
      <c r="B41" s="18"/>
      <c r="AR41" s="18"/>
    </row>
    <row r="42" spans="1:57" s="1" customFormat="1" ht="14.45" customHeight="1">
      <c r="B42" s="18"/>
      <c r="AR42" s="18"/>
    </row>
    <row r="43" spans="1:57" s="1" customFormat="1" ht="14.45" customHeight="1">
      <c r="B43" s="18"/>
      <c r="AR43" s="18"/>
    </row>
    <row r="44" spans="1:57" s="1" customFormat="1" ht="14.45" customHeight="1">
      <c r="B44" s="18"/>
      <c r="AR44" s="18"/>
    </row>
    <row r="45" spans="1:57" s="1" customFormat="1" ht="14.45" customHeight="1">
      <c r="B45" s="18"/>
      <c r="AR45" s="18"/>
    </row>
    <row r="46" spans="1:57" s="1" customFormat="1" ht="14.45" customHeight="1">
      <c r="B46" s="18"/>
      <c r="AR46" s="18"/>
    </row>
    <row r="47" spans="1:57" s="1" customFormat="1" ht="14.45" customHeight="1">
      <c r="B47" s="18"/>
      <c r="AR47" s="18"/>
    </row>
    <row r="48" spans="1:57" s="1" customFormat="1" ht="14.45" customHeight="1">
      <c r="B48" s="18"/>
      <c r="AR48" s="18"/>
    </row>
    <row r="49" spans="1:57" s="2" customFormat="1" ht="14.45" customHeight="1">
      <c r="B49" s="37"/>
      <c r="D49" s="38" t="s">
        <v>41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42</v>
      </c>
      <c r="AI49" s="39"/>
      <c r="AJ49" s="39"/>
      <c r="AK49" s="39"/>
      <c r="AL49" s="39"/>
      <c r="AM49" s="39"/>
      <c r="AN49" s="39"/>
      <c r="AO49" s="39"/>
      <c r="AR49" s="37"/>
    </row>
    <row r="50" spans="1:57">
      <c r="B50" s="18"/>
      <c r="AR50" s="18"/>
    </row>
    <row r="51" spans="1:57">
      <c r="B51" s="18"/>
      <c r="AR51" s="18"/>
    </row>
    <row r="52" spans="1:57">
      <c r="B52" s="18"/>
      <c r="AR52" s="18"/>
    </row>
    <row r="53" spans="1:57">
      <c r="B53" s="18"/>
      <c r="AR53" s="18"/>
    </row>
    <row r="54" spans="1:57">
      <c r="B54" s="18"/>
      <c r="AR54" s="18"/>
    </row>
    <row r="55" spans="1:57">
      <c r="B55" s="18"/>
      <c r="AR55" s="18"/>
    </row>
    <row r="56" spans="1:57">
      <c r="B56" s="18"/>
      <c r="AR56" s="18"/>
    </row>
    <row r="57" spans="1:57">
      <c r="B57" s="18"/>
      <c r="AR57" s="18"/>
    </row>
    <row r="58" spans="1:57">
      <c r="B58" s="18"/>
      <c r="AR58" s="18"/>
    </row>
    <row r="59" spans="1:57">
      <c r="B59" s="18"/>
      <c r="AR59" s="18"/>
    </row>
    <row r="60" spans="1:57" s="2" customFormat="1" ht="12.75">
      <c r="A60" s="27"/>
      <c r="B60" s="28"/>
      <c r="C60" s="27"/>
      <c r="D60" s="40" t="s">
        <v>43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0" t="s">
        <v>44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0" t="s">
        <v>43</v>
      </c>
      <c r="AI60" s="30"/>
      <c r="AJ60" s="30"/>
      <c r="AK60" s="30"/>
      <c r="AL60" s="30"/>
      <c r="AM60" s="40" t="s">
        <v>44</v>
      </c>
      <c r="AN60" s="30"/>
      <c r="AO60" s="30"/>
      <c r="AP60" s="27"/>
      <c r="AQ60" s="27"/>
      <c r="AR60" s="28"/>
      <c r="BE60" s="27"/>
    </row>
    <row r="61" spans="1:57">
      <c r="B61" s="18"/>
      <c r="AR61" s="18"/>
    </row>
    <row r="62" spans="1:57">
      <c r="B62" s="18"/>
      <c r="AR62" s="18"/>
    </row>
    <row r="63" spans="1:57">
      <c r="B63" s="18"/>
      <c r="AR63" s="18"/>
    </row>
    <row r="64" spans="1:57" s="2" customFormat="1" ht="12.75">
      <c r="A64" s="27"/>
      <c r="B64" s="28"/>
      <c r="C64" s="27"/>
      <c r="D64" s="38" t="s">
        <v>45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8" t="s">
        <v>46</v>
      </c>
      <c r="AI64" s="41"/>
      <c r="AJ64" s="41"/>
      <c r="AK64" s="41"/>
      <c r="AL64" s="41"/>
      <c r="AM64" s="41"/>
      <c r="AN64" s="41"/>
      <c r="AO64" s="41"/>
      <c r="AP64" s="27"/>
      <c r="AQ64" s="27"/>
      <c r="AR64" s="28"/>
      <c r="BE64" s="27"/>
    </row>
    <row r="65" spans="1:57">
      <c r="B65" s="18"/>
      <c r="AR65" s="18"/>
    </row>
    <row r="66" spans="1:57">
      <c r="B66" s="18"/>
      <c r="AR66" s="18"/>
    </row>
    <row r="67" spans="1:57">
      <c r="B67" s="18"/>
      <c r="AR67" s="18"/>
    </row>
    <row r="68" spans="1:57">
      <c r="B68" s="18"/>
      <c r="AR68" s="18"/>
    </row>
    <row r="69" spans="1:57">
      <c r="B69" s="18"/>
      <c r="AR69" s="18"/>
    </row>
    <row r="70" spans="1:57">
      <c r="B70" s="18"/>
      <c r="AR70" s="18"/>
    </row>
    <row r="71" spans="1:57">
      <c r="B71" s="18"/>
      <c r="AR71" s="18"/>
    </row>
    <row r="72" spans="1:57">
      <c r="B72" s="18"/>
      <c r="AR72" s="18"/>
    </row>
    <row r="73" spans="1:57">
      <c r="B73" s="18"/>
      <c r="AR73" s="18"/>
    </row>
    <row r="74" spans="1:57">
      <c r="B74" s="18"/>
      <c r="AR74" s="18"/>
    </row>
    <row r="75" spans="1:57" s="2" customFormat="1" ht="12.75">
      <c r="A75" s="27"/>
      <c r="B75" s="28"/>
      <c r="C75" s="27"/>
      <c r="D75" s="40" t="s">
        <v>43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0" t="s">
        <v>44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0" t="s">
        <v>43</v>
      </c>
      <c r="AI75" s="30"/>
      <c r="AJ75" s="30"/>
      <c r="AK75" s="30"/>
      <c r="AL75" s="30"/>
      <c r="AM75" s="40" t="s">
        <v>44</v>
      </c>
      <c r="AN75" s="30"/>
      <c r="AO75" s="30"/>
      <c r="AP75" s="27"/>
      <c r="AQ75" s="27"/>
      <c r="AR75" s="28"/>
      <c r="BE75" s="27"/>
    </row>
    <row r="76" spans="1:57" s="2" customFormat="1">
      <c r="A76" s="27"/>
      <c r="B76" s="28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8"/>
      <c r="BE76" s="27"/>
    </row>
    <row r="77" spans="1:57" s="2" customFormat="1" ht="6.9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8"/>
      <c r="BE77" s="27"/>
    </row>
    <row r="81" spans="1:90" s="2" customFormat="1" ht="6.9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159"/>
      <c r="AQ81" s="45"/>
      <c r="AR81" s="28"/>
      <c r="BE81" s="27"/>
    </row>
    <row r="82" spans="1:90" s="2" customFormat="1" ht="24.95" customHeight="1">
      <c r="A82" s="27"/>
      <c r="B82" s="28"/>
      <c r="C82" s="282" t="s">
        <v>47</v>
      </c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160"/>
      <c r="AQ82" s="27"/>
      <c r="AR82" s="28"/>
      <c r="BE82" s="27"/>
    </row>
    <row r="83" spans="1:90" s="2" customFormat="1" ht="6.95" customHeight="1">
      <c r="A83" s="27"/>
      <c r="B83" s="28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160"/>
      <c r="AQ83" s="27"/>
      <c r="AR83" s="28"/>
      <c r="BE83" s="27"/>
    </row>
    <row r="84" spans="1:90" s="4" customFormat="1" ht="12" customHeight="1">
      <c r="B84" s="46"/>
      <c r="C84" s="166" t="s">
        <v>12</v>
      </c>
      <c r="D84" s="161"/>
      <c r="E84" s="161"/>
      <c r="F84" s="161"/>
      <c r="G84" s="161"/>
      <c r="H84" s="161"/>
      <c r="I84" s="161"/>
      <c r="J84" s="161"/>
      <c r="K84" s="161"/>
      <c r="L84" s="161" t="str">
        <f>K5</f>
        <v>Hranecnik</v>
      </c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2"/>
      <c r="AR84" s="46"/>
    </row>
    <row r="85" spans="1:90" s="5" customFormat="1" ht="36.950000000000003" customHeight="1">
      <c r="B85" s="47"/>
      <c r="C85" s="283" t="s">
        <v>14</v>
      </c>
      <c r="D85" s="163"/>
      <c r="E85" s="163"/>
      <c r="F85" s="163"/>
      <c r="G85" s="163"/>
      <c r="H85" s="163"/>
      <c r="I85" s="163"/>
      <c r="J85" s="163"/>
      <c r="K85" s="163"/>
      <c r="L85" s="306" t="str">
        <f>K6</f>
        <v>Terénní a sadové úpravy v areálu bývalých kasáren Hranečník</v>
      </c>
      <c r="M85" s="307"/>
      <c r="N85" s="307"/>
      <c r="O85" s="307"/>
      <c r="P85" s="307"/>
      <c r="Q85" s="307"/>
      <c r="R85" s="307"/>
      <c r="S85" s="307"/>
      <c r="T85" s="307"/>
      <c r="U85" s="307"/>
      <c r="V85" s="307"/>
      <c r="W85" s="307"/>
      <c r="X85" s="307"/>
      <c r="Y85" s="307"/>
      <c r="Z85" s="307"/>
      <c r="AA85" s="307"/>
      <c r="AB85" s="307"/>
      <c r="AC85" s="307"/>
      <c r="AD85" s="307"/>
      <c r="AE85" s="307"/>
      <c r="AF85" s="307"/>
      <c r="AG85" s="307"/>
      <c r="AH85" s="307"/>
      <c r="AI85" s="307"/>
      <c r="AJ85" s="307"/>
      <c r="AK85" s="307"/>
      <c r="AL85" s="307"/>
      <c r="AM85" s="307"/>
      <c r="AN85" s="307"/>
      <c r="AO85" s="307"/>
      <c r="AP85" s="164"/>
      <c r="AR85" s="47"/>
    </row>
    <row r="86" spans="1:90" s="2" customFormat="1" ht="6.95" customHeight="1">
      <c r="A86" s="27"/>
      <c r="B86" s="28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160"/>
      <c r="AQ86" s="27"/>
      <c r="AR86" s="28"/>
      <c r="BE86" s="27"/>
    </row>
    <row r="87" spans="1:90" s="2" customFormat="1" ht="12" customHeight="1">
      <c r="A87" s="27"/>
      <c r="B87" s="28"/>
      <c r="C87" s="166" t="s">
        <v>17</v>
      </c>
      <c r="D87" s="51"/>
      <c r="E87" s="51"/>
      <c r="F87" s="51"/>
      <c r="G87" s="51"/>
      <c r="H87" s="51"/>
      <c r="I87" s="51"/>
      <c r="J87" s="51"/>
      <c r="K87" s="51"/>
      <c r="L87" s="165" t="str">
        <f>IF(K8="","",K8)</f>
        <v xml:space="preserve"> </v>
      </c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166" t="s">
        <v>19</v>
      </c>
      <c r="AJ87" s="51"/>
      <c r="AK87" s="51"/>
      <c r="AL87" s="51"/>
      <c r="AM87" s="308">
        <f>IF(AN8= "","",AN8)</f>
        <v>44069</v>
      </c>
      <c r="AN87" s="308"/>
      <c r="AO87" s="51"/>
      <c r="AP87" s="160"/>
      <c r="AQ87" s="27"/>
      <c r="AR87" s="28"/>
      <c r="BE87" s="27"/>
    </row>
    <row r="88" spans="1:90" s="2" customFormat="1" ht="6.95" customHeight="1">
      <c r="A88" s="27"/>
      <c r="B88" s="28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160"/>
      <c r="AQ88" s="27"/>
      <c r="AR88" s="28"/>
      <c r="BE88" s="27"/>
    </row>
    <row r="89" spans="1:90" s="2" customFormat="1" ht="15.2" customHeight="1">
      <c r="A89" s="27"/>
      <c r="B89" s="28"/>
      <c r="C89" s="166" t="s">
        <v>20</v>
      </c>
      <c r="D89" s="51"/>
      <c r="E89" s="51"/>
      <c r="F89" s="51" t="s">
        <v>261</v>
      </c>
      <c r="G89" s="51"/>
      <c r="H89" s="51"/>
      <c r="I89" s="51"/>
      <c r="J89" s="51"/>
      <c r="K89" s="51"/>
      <c r="L89" s="161" t="str">
        <f>IF(E11= "","",E11)</f>
        <v xml:space="preserve"> </v>
      </c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166" t="s">
        <v>24</v>
      </c>
      <c r="AJ89" s="51"/>
      <c r="AK89" s="51"/>
      <c r="AL89" s="51"/>
      <c r="AM89" s="309" t="str">
        <f>IF(E17="","",E17)</f>
        <v xml:space="preserve"> </v>
      </c>
      <c r="AN89" s="310"/>
      <c r="AO89" s="310"/>
      <c r="AP89" s="311"/>
      <c r="AQ89" s="27"/>
      <c r="AR89" s="28"/>
      <c r="AS89" s="312" t="s">
        <v>48</v>
      </c>
      <c r="AT89" s="313"/>
      <c r="AU89" s="49"/>
      <c r="AV89" s="49"/>
      <c r="AW89" s="49"/>
      <c r="AX89" s="49"/>
      <c r="AY89" s="49"/>
      <c r="AZ89" s="49"/>
      <c r="BA89" s="49"/>
      <c r="BB89" s="49"/>
      <c r="BC89" s="49"/>
      <c r="BD89" s="50"/>
      <c r="BE89" s="27"/>
    </row>
    <row r="90" spans="1:90" s="2" customFormat="1" ht="15.2" customHeight="1">
      <c r="A90" s="27"/>
      <c r="B90" s="28"/>
      <c r="C90" s="166" t="s">
        <v>23</v>
      </c>
      <c r="D90" s="51"/>
      <c r="E90" s="51"/>
      <c r="F90" s="51"/>
      <c r="G90" s="51"/>
      <c r="H90" s="51"/>
      <c r="I90" s="51"/>
      <c r="J90" s="51"/>
      <c r="K90" s="51"/>
      <c r="L90" s="161" t="str">
        <f>IF(E14="","",E14)</f>
        <v xml:space="preserve"> </v>
      </c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166" t="s">
        <v>26</v>
      </c>
      <c r="AJ90" s="51"/>
      <c r="AK90" s="51"/>
      <c r="AL90" s="51"/>
      <c r="AM90" s="309" t="str">
        <f>IF(E20="","",E20)</f>
        <v xml:space="preserve"> </v>
      </c>
      <c r="AN90" s="310"/>
      <c r="AO90" s="310"/>
      <c r="AP90" s="311"/>
      <c r="AQ90" s="27"/>
      <c r="AR90" s="28"/>
      <c r="AS90" s="314"/>
      <c r="AT90" s="315"/>
      <c r="AU90" s="51"/>
      <c r="AV90" s="51"/>
      <c r="AW90" s="51"/>
      <c r="AX90" s="51"/>
      <c r="AY90" s="51"/>
      <c r="AZ90" s="51"/>
      <c r="BA90" s="51"/>
      <c r="BB90" s="51"/>
      <c r="BC90" s="51"/>
      <c r="BD90" s="52"/>
      <c r="BE90" s="27"/>
    </row>
    <row r="91" spans="1:90" s="2" customFormat="1" ht="10.7" customHeight="1">
      <c r="A91" s="27"/>
      <c r="B91" s="28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160"/>
      <c r="AQ91" s="27"/>
      <c r="AR91" s="28"/>
      <c r="AS91" s="314"/>
      <c r="AT91" s="315"/>
      <c r="AU91" s="51"/>
      <c r="AV91" s="51"/>
      <c r="AW91" s="51"/>
      <c r="AX91" s="51"/>
      <c r="AY91" s="51"/>
      <c r="AZ91" s="51"/>
      <c r="BA91" s="51"/>
      <c r="BB91" s="51"/>
      <c r="BC91" s="51"/>
      <c r="BD91" s="52"/>
      <c r="BE91" s="27"/>
    </row>
    <row r="92" spans="1:90" s="2" customFormat="1" ht="29.25" customHeight="1">
      <c r="A92" s="27"/>
      <c r="B92" s="28"/>
      <c r="C92" s="316" t="s">
        <v>49</v>
      </c>
      <c r="D92" s="317"/>
      <c r="E92" s="317"/>
      <c r="F92" s="317"/>
      <c r="G92" s="317"/>
      <c r="H92" s="53"/>
      <c r="I92" s="316" t="s">
        <v>50</v>
      </c>
      <c r="J92" s="317"/>
      <c r="K92" s="317"/>
      <c r="L92" s="317"/>
      <c r="M92" s="317"/>
      <c r="N92" s="317"/>
      <c r="O92" s="317"/>
      <c r="P92" s="317"/>
      <c r="Q92" s="317"/>
      <c r="R92" s="317"/>
      <c r="S92" s="317"/>
      <c r="T92" s="317"/>
      <c r="U92" s="317"/>
      <c r="V92" s="317"/>
      <c r="W92" s="317"/>
      <c r="X92" s="317"/>
      <c r="Y92" s="317"/>
      <c r="Z92" s="317"/>
      <c r="AA92" s="317"/>
      <c r="AB92" s="317"/>
      <c r="AC92" s="317"/>
      <c r="AD92" s="317"/>
      <c r="AE92" s="317"/>
      <c r="AF92" s="317"/>
      <c r="AG92" s="318" t="s">
        <v>51</v>
      </c>
      <c r="AH92" s="317"/>
      <c r="AI92" s="317"/>
      <c r="AJ92" s="317"/>
      <c r="AK92" s="317"/>
      <c r="AL92" s="317"/>
      <c r="AM92" s="317"/>
      <c r="AN92" s="316" t="s">
        <v>52</v>
      </c>
      <c r="AO92" s="317"/>
      <c r="AP92" s="319"/>
      <c r="AQ92" s="54" t="s">
        <v>53</v>
      </c>
      <c r="AR92" s="28"/>
      <c r="AS92" s="55" t="s">
        <v>54</v>
      </c>
      <c r="AT92" s="56" t="s">
        <v>55</v>
      </c>
      <c r="AU92" s="56" t="s">
        <v>56</v>
      </c>
      <c r="AV92" s="56" t="s">
        <v>57</v>
      </c>
      <c r="AW92" s="56" t="s">
        <v>58</v>
      </c>
      <c r="AX92" s="56" t="s">
        <v>59</v>
      </c>
      <c r="AY92" s="56" t="s">
        <v>60</v>
      </c>
      <c r="AZ92" s="56" t="s">
        <v>61</v>
      </c>
      <c r="BA92" s="56" t="s">
        <v>62</v>
      </c>
      <c r="BB92" s="56" t="s">
        <v>63</v>
      </c>
      <c r="BC92" s="56" t="s">
        <v>64</v>
      </c>
      <c r="BD92" s="57" t="s">
        <v>65</v>
      </c>
      <c r="BE92" s="27"/>
    </row>
    <row r="93" spans="1:90" s="2" customFormat="1" ht="10.7" customHeight="1">
      <c r="A93" s="27"/>
      <c r="B93" s="28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160"/>
      <c r="AQ93" s="27"/>
      <c r="AR93" s="28"/>
      <c r="AS93" s="58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60"/>
      <c r="BE93" s="27"/>
    </row>
    <row r="94" spans="1:90" s="6" customFormat="1" ht="32.450000000000003" customHeight="1">
      <c r="B94" s="61"/>
      <c r="C94" s="284" t="s">
        <v>66</v>
      </c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320">
        <f>AG95+AG96+AG97+AG98+AG99</f>
        <v>0</v>
      </c>
      <c r="AH94" s="320"/>
      <c r="AI94" s="320"/>
      <c r="AJ94" s="320"/>
      <c r="AK94" s="320"/>
      <c r="AL94" s="320"/>
      <c r="AM94" s="320"/>
      <c r="AN94" s="321">
        <f>(0.21*AG94)+AG94</f>
        <v>0</v>
      </c>
      <c r="AO94" s="321"/>
      <c r="AP94" s="322"/>
      <c r="AQ94" s="64" t="s">
        <v>1</v>
      </c>
      <c r="AR94" s="61"/>
      <c r="AS94" s="65">
        <f>ROUND(AS95,2)</f>
        <v>0</v>
      </c>
      <c r="AT94" s="66">
        <f>ROUND(SUM(AV94:AW94),2)</f>
        <v>0</v>
      </c>
      <c r="AU94" s="67">
        <f>ROUND(AU95,5)</f>
        <v>0</v>
      </c>
      <c r="AV94" s="66">
        <f>ROUND(AZ94*L29,2)</f>
        <v>0</v>
      </c>
      <c r="AW94" s="66">
        <f>ROUND(BA94*L30,2)</f>
        <v>0</v>
      </c>
      <c r="AX94" s="66">
        <f>ROUND(BB94*L29,2)</f>
        <v>0</v>
      </c>
      <c r="AY94" s="66">
        <f>ROUND(BC94*L30,2)</f>
        <v>0</v>
      </c>
      <c r="AZ94" s="66">
        <f>ROUND(AZ95,2)</f>
        <v>0</v>
      </c>
      <c r="BA94" s="66">
        <f>ROUND(BA95,2)</f>
        <v>0</v>
      </c>
      <c r="BB94" s="66">
        <f>ROUND(BB95,2)</f>
        <v>0</v>
      </c>
      <c r="BC94" s="66">
        <f>ROUND(BC95,2)</f>
        <v>0</v>
      </c>
      <c r="BD94" s="68">
        <f>ROUND(BD95,2)</f>
        <v>0</v>
      </c>
      <c r="BS94" s="69" t="s">
        <v>67</v>
      </c>
      <c r="BT94" s="69" t="s">
        <v>68</v>
      </c>
      <c r="BV94" s="69" t="s">
        <v>69</v>
      </c>
      <c r="BW94" s="69" t="s">
        <v>4</v>
      </c>
      <c r="BX94" s="69" t="s">
        <v>70</v>
      </c>
      <c r="CL94" s="69" t="s">
        <v>1</v>
      </c>
    </row>
    <row r="95" spans="1:90" s="7" customFormat="1" ht="41.1" customHeight="1">
      <c r="A95" s="70" t="s">
        <v>71</v>
      </c>
      <c r="B95" s="71"/>
      <c r="C95" s="285"/>
      <c r="D95" s="301" t="s">
        <v>13</v>
      </c>
      <c r="E95" s="301"/>
      <c r="F95" s="301"/>
      <c r="G95" s="301"/>
      <c r="H95" s="301"/>
      <c r="I95" s="168"/>
      <c r="J95" s="302" t="s">
        <v>251</v>
      </c>
      <c r="K95" s="301"/>
      <c r="L95" s="301"/>
      <c r="M95" s="301"/>
      <c r="N95" s="301"/>
      <c r="O95" s="301"/>
      <c r="P95" s="301"/>
      <c r="Q95" s="301"/>
      <c r="R95" s="301"/>
      <c r="S95" s="301"/>
      <c r="T95" s="301"/>
      <c r="U95" s="301"/>
      <c r="V95" s="301"/>
      <c r="W95" s="301"/>
      <c r="X95" s="301"/>
      <c r="Y95" s="301"/>
      <c r="Z95" s="301"/>
      <c r="AA95" s="301"/>
      <c r="AB95" s="301"/>
      <c r="AC95" s="301"/>
      <c r="AD95" s="301"/>
      <c r="AE95" s="301"/>
      <c r="AF95" s="301"/>
      <c r="AG95" s="303">
        <f>'Třídění a odvoz zemin'!J28</f>
        <v>0</v>
      </c>
      <c r="AH95" s="304"/>
      <c r="AI95" s="304"/>
      <c r="AJ95" s="304"/>
      <c r="AK95" s="304"/>
      <c r="AL95" s="304"/>
      <c r="AM95" s="304"/>
      <c r="AN95" s="303">
        <f>SUM(AG95,AT95)</f>
        <v>0</v>
      </c>
      <c r="AO95" s="304"/>
      <c r="AP95" s="305"/>
      <c r="AQ95" s="72" t="s">
        <v>72</v>
      </c>
      <c r="AR95" s="71"/>
      <c r="AS95" s="73">
        <v>0</v>
      </c>
      <c r="AT95" s="74">
        <f>ROUND(SUM(AV95:AW95),2)</f>
        <v>0</v>
      </c>
      <c r="AU95" s="75">
        <f>'Třídění a odvoz zemin'!P115</f>
        <v>0</v>
      </c>
      <c r="AV95" s="74">
        <f>'Třídění a odvoz zemin'!J31</f>
        <v>0</v>
      </c>
      <c r="AW95" s="74">
        <f>'Třídění a odvoz zemin'!J32</f>
        <v>0</v>
      </c>
      <c r="AX95" s="74">
        <f>'Třídění a odvoz zemin'!J33</f>
        <v>0</v>
      </c>
      <c r="AY95" s="74">
        <f>'Třídění a odvoz zemin'!J34</f>
        <v>0</v>
      </c>
      <c r="AZ95" s="74">
        <f>'Třídění a odvoz zemin'!F31</f>
        <v>0</v>
      </c>
      <c r="BA95" s="74">
        <f>'Třídění a odvoz zemin'!F32</f>
        <v>0</v>
      </c>
      <c r="BB95" s="74">
        <f>'Třídění a odvoz zemin'!F33</f>
        <v>0</v>
      </c>
      <c r="BC95" s="74">
        <f>'Třídění a odvoz zemin'!F34</f>
        <v>0</v>
      </c>
      <c r="BD95" s="76">
        <f>'Třídění a odvoz zemin'!F35</f>
        <v>0</v>
      </c>
      <c r="BT95" s="77" t="s">
        <v>73</v>
      </c>
      <c r="BU95" s="77" t="s">
        <v>74</v>
      </c>
      <c r="BV95" s="77" t="s">
        <v>69</v>
      </c>
      <c r="BW95" s="77" t="s">
        <v>4</v>
      </c>
      <c r="BX95" s="77" t="s">
        <v>70</v>
      </c>
      <c r="CL95" s="77" t="s">
        <v>1</v>
      </c>
    </row>
    <row r="96" spans="1:90" s="2" customFormat="1" ht="30" customHeight="1">
      <c r="A96" s="27"/>
      <c r="B96" s="28"/>
      <c r="C96" s="51"/>
      <c r="D96" s="301" t="s">
        <v>13</v>
      </c>
      <c r="E96" s="301"/>
      <c r="F96" s="301"/>
      <c r="G96" s="301"/>
      <c r="H96" s="301"/>
      <c r="I96" s="168"/>
      <c r="J96" s="302" t="s">
        <v>151</v>
      </c>
      <c r="K96" s="301"/>
      <c r="L96" s="301"/>
      <c r="M96" s="301"/>
      <c r="N96" s="301"/>
      <c r="O96" s="301"/>
      <c r="P96" s="301"/>
      <c r="Q96" s="301"/>
      <c r="R96" s="301"/>
      <c r="S96" s="301"/>
      <c r="T96" s="301"/>
      <c r="U96" s="301"/>
      <c r="V96" s="301"/>
      <c r="W96" s="301"/>
      <c r="X96" s="301"/>
      <c r="Y96" s="301"/>
      <c r="Z96" s="301"/>
      <c r="AA96" s="301"/>
      <c r="AB96" s="301"/>
      <c r="AC96" s="301"/>
      <c r="AD96" s="301"/>
      <c r="AE96" s="301"/>
      <c r="AF96" s="301"/>
      <c r="AG96" s="303">
        <f>'Sanace podmáčené zeminy'!J119</f>
        <v>0</v>
      </c>
      <c r="AH96" s="304"/>
      <c r="AI96" s="304"/>
      <c r="AJ96" s="304"/>
      <c r="AK96" s="304"/>
      <c r="AL96" s="304"/>
      <c r="AM96" s="304"/>
      <c r="AN96" s="303">
        <f>(0.21*AG96)+AG96</f>
        <v>0</v>
      </c>
      <c r="AO96" s="304"/>
      <c r="AP96" s="305"/>
      <c r="AQ96" s="27"/>
      <c r="AR96" s="28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</row>
    <row r="97" spans="1:57" s="2" customFormat="1" ht="30" customHeight="1">
      <c r="A97" s="295"/>
      <c r="B97" s="28"/>
      <c r="C97" s="51"/>
      <c r="D97" s="296" t="s">
        <v>13</v>
      </c>
      <c r="E97" s="296"/>
      <c r="F97" s="296"/>
      <c r="G97" s="296"/>
      <c r="H97" s="296"/>
      <c r="I97" s="169"/>
      <c r="J97" s="297" t="s">
        <v>150</v>
      </c>
      <c r="K97" s="296"/>
      <c r="L97" s="296"/>
      <c r="M97" s="296"/>
      <c r="N97" s="296"/>
      <c r="O97" s="296"/>
      <c r="P97" s="296"/>
      <c r="Q97" s="296"/>
      <c r="R97" s="296"/>
      <c r="S97" s="296"/>
      <c r="T97" s="296"/>
      <c r="U97" s="296"/>
      <c r="V97" s="296"/>
      <c r="W97" s="296"/>
      <c r="X97" s="296"/>
      <c r="Y97" s="296"/>
      <c r="Z97" s="296"/>
      <c r="AA97" s="296"/>
      <c r="AB97" s="296"/>
      <c r="AC97" s="296"/>
      <c r="AD97" s="296"/>
      <c r="AE97" s="296"/>
      <c r="AF97" s="296"/>
      <c r="AG97" s="298">
        <f>'Bourání vodoměrné šachty'!J120</f>
        <v>0</v>
      </c>
      <c r="AH97" s="299"/>
      <c r="AI97" s="299"/>
      <c r="AJ97" s="299"/>
      <c r="AK97" s="299"/>
      <c r="AL97" s="299"/>
      <c r="AM97" s="299"/>
      <c r="AN97" s="298">
        <f>(0.21*AG97)+AG97</f>
        <v>0</v>
      </c>
      <c r="AO97" s="299"/>
      <c r="AP97" s="300"/>
      <c r="AQ97" s="295"/>
      <c r="AR97" s="28"/>
      <c r="AS97" s="295"/>
      <c r="AT97" s="295"/>
      <c r="AU97" s="295"/>
      <c r="AV97" s="295"/>
      <c r="AW97" s="295"/>
      <c r="AX97" s="295"/>
      <c r="AY97" s="295"/>
      <c r="AZ97" s="295"/>
      <c r="BA97" s="295"/>
      <c r="BB97" s="295"/>
      <c r="BC97" s="295"/>
      <c r="BD97" s="295"/>
      <c r="BE97" s="295"/>
    </row>
    <row r="98" spans="1:57" s="2" customFormat="1" ht="30" customHeight="1">
      <c r="A98" s="295"/>
      <c r="B98" s="28"/>
      <c r="C98" s="51"/>
      <c r="D98" s="296" t="s">
        <v>13</v>
      </c>
      <c r="E98" s="296"/>
      <c r="F98" s="296"/>
      <c r="G98" s="296"/>
      <c r="H98" s="296"/>
      <c r="I98" s="289"/>
      <c r="J98" s="297" t="s">
        <v>322</v>
      </c>
      <c r="K98" s="296"/>
      <c r="L98" s="296"/>
      <c r="M98" s="296"/>
      <c r="N98" s="296"/>
      <c r="O98" s="296"/>
      <c r="P98" s="296"/>
      <c r="Q98" s="296"/>
      <c r="R98" s="296"/>
      <c r="S98" s="296"/>
      <c r="T98" s="296"/>
      <c r="U98" s="296"/>
      <c r="V98" s="296"/>
      <c r="W98" s="296"/>
      <c r="X98" s="296"/>
      <c r="Y98" s="296"/>
      <c r="Z98" s="296"/>
      <c r="AA98" s="296"/>
      <c r="AB98" s="296"/>
      <c r="AC98" s="296"/>
      <c r="AD98" s="296"/>
      <c r="AE98" s="296"/>
      <c r="AF98" s="296"/>
      <c r="AG98" s="298">
        <f>'Sadové úpravy'!J30</f>
        <v>0</v>
      </c>
      <c r="AH98" s="299"/>
      <c r="AI98" s="299"/>
      <c r="AJ98" s="299"/>
      <c r="AK98" s="299"/>
      <c r="AL98" s="299"/>
      <c r="AM98" s="299"/>
      <c r="AN98" s="298">
        <f>(0.21*AG98)+AG98</f>
        <v>0</v>
      </c>
      <c r="AO98" s="299"/>
      <c r="AP98" s="300"/>
      <c r="AQ98" s="295"/>
      <c r="AR98" s="28"/>
      <c r="AS98" s="295"/>
      <c r="AT98" s="295"/>
      <c r="AU98" s="295"/>
      <c r="AV98" s="295"/>
      <c r="AW98" s="295"/>
      <c r="AX98" s="295"/>
      <c r="AY98" s="295"/>
      <c r="AZ98" s="295"/>
      <c r="BA98" s="295"/>
      <c r="BB98" s="295"/>
      <c r="BC98" s="295"/>
      <c r="BD98" s="295"/>
      <c r="BE98" s="295"/>
    </row>
    <row r="99" spans="1:57" s="2" customFormat="1" ht="30.75" customHeight="1">
      <c r="A99" s="27"/>
      <c r="B99" s="42"/>
      <c r="C99" s="43"/>
      <c r="D99" s="296" t="s">
        <v>13</v>
      </c>
      <c r="E99" s="296"/>
      <c r="F99" s="296"/>
      <c r="G99" s="296"/>
      <c r="H99" s="296"/>
      <c r="I99" s="289"/>
      <c r="J99" s="297" t="s">
        <v>338</v>
      </c>
      <c r="K99" s="296"/>
      <c r="L99" s="296"/>
      <c r="M99" s="296"/>
      <c r="N99" s="296"/>
      <c r="O99" s="296"/>
      <c r="P99" s="296"/>
      <c r="Q99" s="296"/>
      <c r="R99" s="296"/>
      <c r="S99" s="296"/>
      <c r="T99" s="296"/>
      <c r="U99" s="296"/>
      <c r="V99" s="296"/>
      <c r="W99" s="296"/>
      <c r="X99" s="296"/>
      <c r="Y99" s="296"/>
      <c r="Z99" s="296"/>
      <c r="AA99" s="296"/>
      <c r="AB99" s="296"/>
      <c r="AC99" s="296"/>
      <c r="AD99" s="296"/>
      <c r="AE99" s="296"/>
      <c r="AF99" s="296"/>
      <c r="AG99" s="298">
        <f>'Následná péče 2 roky'!J30</f>
        <v>0</v>
      </c>
      <c r="AH99" s="299"/>
      <c r="AI99" s="299"/>
      <c r="AJ99" s="299"/>
      <c r="AK99" s="299"/>
      <c r="AL99" s="299"/>
      <c r="AM99" s="299"/>
      <c r="AN99" s="298">
        <f>(0.21*AG99)+AG99</f>
        <v>0</v>
      </c>
      <c r="AO99" s="299"/>
      <c r="AP99" s="300"/>
      <c r="AQ99" s="43"/>
      <c r="AR99" s="28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</row>
    <row r="100" spans="1:57" ht="23.1" customHeight="1"/>
  </sheetData>
  <mergeCells count="56"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E2"/>
    <mergeCell ref="E23:AN23"/>
    <mergeCell ref="AK26:AO26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D96:H96"/>
    <mergeCell ref="J96:AF96"/>
    <mergeCell ref="AG96:AM96"/>
    <mergeCell ref="AN96:AP96"/>
    <mergeCell ref="D97:H97"/>
    <mergeCell ref="J97:AF97"/>
    <mergeCell ref="AG97:AM97"/>
    <mergeCell ref="AN97:AP97"/>
    <mergeCell ref="D98:H98"/>
    <mergeCell ref="J98:AF98"/>
    <mergeCell ref="AG98:AM98"/>
    <mergeCell ref="AN98:AP98"/>
    <mergeCell ref="D99:H99"/>
    <mergeCell ref="J99:AF99"/>
    <mergeCell ref="AG99:AM99"/>
    <mergeCell ref="AN99:AP99"/>
  </mergeCells>
  <hyperlinks>
    <hyperlink ref="A95" location="'Hranecnik - Vícepráce - t...'!C2" display="/"/>
  </hyperlinks>
  <pageMargins left="0.39374999999999999" right="0.39374999999999999" top="0.39374999999999999" bottom="0.39374999999999999" header="0" footer="0"/>
  <pageSetup paperSize="9" scale="77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32"/>
  <sheetViews>
    <sheetView showGridLines="0" topLeftCell="A120" zoomScaleNormal="100" workbookViewId="0">
      <selection activeCell="I134" sqref="I13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78"/>
    </row>
    <row r="2" spans="1:46" s="1" customFormat="1" ht="36.950000000000003" customHeight="1">
      <c r="L2" s="326" t="s">
        <v>5</v>
      </c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15" t="s">
        <v>4</v>
      </c>
    </row>
    <row r="3" spans="1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pans="1:46" s="1" customFormat="1" ht="24.95" customHeight="1">
      <c r="B4" s="18"/>
      <c r="D4" s="19" t="s">
        <v>76</v>
      </c>
      <c r="L4" s="18"/>
      <c r="M4" s="79" t="s">
        <v>10</v>
      </c>
      <c r="AT4" s="15" t="s">
        <v>3</v>
      </c>
    </row>
    <row r="5" spans="1:46" s="1" customFormat="1" ht="6.95" customHeight="1">
      <c r="B5" s="18"/>
      <c r="L5" s="18"/>
    </row>
    <row r="6" spans="1:46" s="2" customFormat="1" ht="12" customHeight="1">
      <c r="A6" s="27"/>
      <c r="B6" s="28"/>
      <c r="C6" s="27"/>
      <c r="D6" s="24" t="s">
        <v>14</v>
      </c>
      <c r="E6" s="27"/>
      <c r="F6" s="27"/>
      <c r="G6" s="27"/>
      <c r="H6" s="27"/>
      <c r="I6" s="27"/>
      <c r="J6" s="27"/>
      <c r="K6" s="27"/>
      <c r="L6" s="3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46" s="2" customFormat="1" ht="30" customHeight="1">
      <c r="A7" s="27"/>
      <c r="B7" s="28"/>
      <c r="C7" s="27"/>
      <c r="D7" s="27"/>
      <c r="E7" s="340" t="s">
        <v>262</v>
      </c>
      <c r="F7" s="339"/>
      <c r="G7" s="339"/>
      <c r="H7" s="339"/>
      <c r="I7" s="27"/>
      <c r="J7" s="27"/>
      <c r="K7" s="27"/>
      <c r="L7" s="3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1:46" s="2" customFormat="1">
      <c r="A8" s="27"/>
      <c r="B8" s="28"/>
      <c r="C8" s="27"/>
      <c r="D8" s="27"/>
      <c r="E8" s="27"/>
      <c r="F8" s="27"/>
      <c r="G8" s="27"/>
      <c r="H8" s="27"/>
      <c r="I8" s="27"/>
      <c r="J8" s="27"/>
      <c r="K8" s="27"/>
      <c r="L8" s="3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46" s="2" customFormat="1" ht="12" customHeight="1">
      <c r="A9" s="27"/>
      <c r="B9" s="28"/>
      <c r="C9" s="27"/>
      <c r="D9" s="24" t="s">
        <v>15</v>
      </c>
      <c r="E9" s="27"/>
      <c r="F9" s="22" t="s">
        <v>1</v>
      </c>
      <c r="G9" s="27"/>
      <c r="H9" s="27"/>
      <c r="I9" s="24" t="s">
        <v>16</v>
      </c>
      <c r="J9" s="22" t="s">
        <v>1</v>
      </c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46" s="2" customFormat="1" ht="12" customHeight="1">
      <c r="A10" s="27"/>
      <c r="B10" s="28"/>
      <c r="C10" s="27"/>
      <c r="D10" s="24" t="s">
        <v>17</v>
      </c>
      <c r="E10" s="27"/>
      <c r="F10" s="22" t="s">
        <v>18</v>
      </c>
      <c r="G10" s="27"/>
      <c r="H10" s="27"/>
      <c r="I10" s="24" t="s">
        <v>19</v>
      </c>
      <c r="J10" s="48">
        <v>43956</v>
      </c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46" s="2" customFormat="1" ht="10.7" customHeight="1">
      <c r="A11" s="27"/>
      <c r="B11" s="28"/>
      <c r="C11" s="27"/>
      <c r="D11" s="27"/>
      <c r="E11" s="27"/>
      <c r="F11" s="27"/>
      <c r="G11" s="27"/>
      <c r="H11" s="27"/>
      <c r="I11" s="27"/>
      <c r="J11" s="27"/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46" s="2" customFormat="1" ht="12" customHeight="1">
      <c r="A12" s="27"/>
      <c r="B12" s="28"/>
      <c r="C12" s="27"/>
      <c r="D12" s="24" t="s">
        <v>20</v>
      </c>
      <c r="E12" s="27"/>
      <c r="F12" s="27"/>
      <c r="G12" s="27"/>
      <c r="H12" s="27"/>
      <c r="I12" s="24" t="s">
        <v>21</v>
      </c>
      <c r="J12" s="22" t="str">
        <f>IF('Rekapitulace stavby'!AN10="","",'Rekapitulace stavby'!AN10)</f>
        <v/>
      </c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46" s="2" customFormat="1" ht="18" customHeight="1">
      <c r="A13" s="27"/>
      <c r="B13" s="28"/>
      <c r="C13" s="27"/>
      <c r="D13" s="27"/>
      <c r="E13" s="22" t="str">
        <f>IF('Rekapitulace stavby'!E11="","",'Rekapitulace stavby'!E11)</f>
        <v xml:space="preserve"> </v>
      </c>
      <c r="F13" s="27"/>
      <c r="G13" s="27"/>
      <c r="H13" s="27"/>
      <c r="I13" s="24" t="s">
        <v>22</v>
      </c>
      <c r="J13" s="22" t="str">
        <f>IF('Rekapitulace stavby'!AN11="","",'Rekapitulace stavby'!AN11)</f>
        <v/>
      </c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46" s="2" customFormat="1" ht="6.95" customHeight="1">
      <c r="A14" s="27"/>
      <c r="B14" s="28"/>
      <c r="C14" s="27"/>
      <c r="D14" s="27"/>
      <c r="E14" s="27"/>
      <c r="F14" s="27"/>
      <c r="G14" s="27"/>
      <c r="H14" s="27"/>
      <c r="I14" s="27"/>
      <c r="J14" s="27"/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46" s="2" customFormat="1" ht="12" customHeight="1">
      <c r="A15" s="27"/>
      <c r="B15" s="28"/>
      <c r="C15" s="27"/>
      <c r="D15" s="24" t="s">
        <v>23</v>
      </c>
      <c r="E15" s="27"/>
      <c r="F15" s="27"/>
      <c r="G15" s="27"/>
      <c r="H15" s="27"/>
      <c r="I15" s="24" t="s">
        <v>21</v>
      </c>
      <c r="J15" s="22" t="str">
        <f>'Rekapitulace stavby'!AN13</f>
        <v/>
      </c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46" s="2" customFormat="1" ht="18" customHeight="1">
      <c r="A16" s="27"/>
      <c r="B16" s="28"/>
      <c r="C16" s="27"/>
      <c r="D16" s="27"/>
      <c r="E16" s="323" t="str">
        <f>'Rekapitulace stavby'!E14</f>
        <v xml:space="preserve"> </v>
      </c>
      <c r="F16" s="323"/>
      <c r="G16" s="323"/>
      <c r="H16" s="323"/>
      <c r="I16" s="24" t="s">
        <v>22</v>
      </c>
      <c r="J16" s="22" t="str">
        <f>'Rekapitulace stavby'!AN14</f>
        <v/>
      </c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6.95" customHeight="1">
      <c r="A17" s="27"/>
      <c r="B17" s="28"/>
      <c r="C17" s="27"/>
      <c r="D17" s="27"/>
      <c r="E17" s="27"/>
      <c r="F17" s="27"/>
      <c r="G17" s="27"/>
      <c r="H17" s="27"/>
      <c r="I17" s="27"/>
      <c r="J17" s="27"/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2" customHeight="1">
      <c r="A18" s="27"/>
      <c r="B18" s="28"/>
      <c r="C18" s="27"/>
      <c r="D18" s="24" t="s">
        <v>24</v>
      </c>
      <c r="E18" s="27"/>
      <c r="F18" s="27"/>
      <c r="G18" s="27"/>
      <c r="H18" s="27"/>
      <c r="I18" s="24" t="s">
        <v>21</v>
      </c>
      <c r="J18" s="22" t="str">
        <f>IF('Rekapitulace stavby'!AN16="","",'Rekapitulace stavby'!AN16)</f>
        <v/>
      </c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18" customHeight="1">
      <c r="A19" s="27"/>
      <c r="B19" s="28"/>
      <c r="C19" s="27"/>
      <c r="D19" s="27"/>
      <c r="E19" s="22" t="str">
        <f>IF('Rekapitulace stavby'!E17="","",'Rekapitulace stavby'!E17)</f>
        <v xml:space="preserve"> </v>
      </c>
      <c r="F19" s="27"/>
      <c r="G19" s="27"/>
      <c r="H19" s="27"/>
      <c r="I19" s="24" t="s">
        <v>22</v>
      </c>
      <c r="J19" s="22" t="str">
        <f>IF('Rekapitulace stavby'!AN17="","",'Rekapitulace stavby'!AN17)</f>
        <v/>
      </c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6.95" customHeight="1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2" customHeight="1">
      <c r="A21" s="27"/>
      <c r="B21" s="28"/>
      <c r="C21" s="27"/>
      <c r="D21" s="24" t="s">
        <v>26</v>
      </c>
      <c r="E21" s="27"/>
      <c r="F21" s="27"/>
      <c r="G21" s="27"/>
      <c r="H21" s="27"/>
      <c r="I21" s="24" t="s">
        <v>21</v>
      </c>
      <c r="J21" s="22" t="str">
        <f>IF('Rekapitulace stavby'!AN19="","",'Rekapitulace stavby'!AN19)</f>
        <v/>
      </c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18" customHeight="1">
      <c r="A22" s="27"/>
      <c r="B22" s="28"/>
      <c r="C22" s="27"/>
      <c r="D22" s="27"/>
      <c r="E22" s="22" t="str">
        <f>IF('Rekapitulace stavby'!E20="","",'Rekapitulace stavby'!E20)</f>
        <v xml:space="preserve"> </v>
      </c>
      <c r="F22" s="27"/>
      <c r="G22" s="27"/>
      <c r="H22" s="27"/>
      <c r="I22" s="24" t="s">
        <v>22</v>
      </c>
      <c r="J22" s="22" t="str">
        <f>IF('Rekapitulace stavby'!AN20="","",'Rekapitulace stavby'!AN20)</f>
        <v/>
      </c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6.95" customHeight="1">
      <c r="A23" s="27"/>
      <c r="B23" s="28"/>
      <c r="C23" s="27"/>
      <c r="D23" s="27"/>
      <c r="E23" s="27"/>
      <c r="F23" s="27"/>
      <c r="G23" s="27"/>
      <c r="H23" s="27"/>
      <c r="I23" s="27"/>
      <c r="J23" s="27"/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2" customHeight="1">
      <c r="A24" s="27"/>
      <c r="B24" s="28"/>
      <c r="C24" s="27"/>
      <c r="D24" s="24" t="s">
        <v>27</v>
      </c>
      <c r="E24" s="27"/>
      <c r="F24" s="27"/>
      <c r="G24" s="27"/>
      <c r="H24" s="27"/>
      <c r="I24" s="27"/>
      <c r="J24" s="27"/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8" customFormat="1" ht="16.5" customHeight="1">
      <c r="A25" s="80"/>
      <c r="B25" s="81"/>
      <c r="C25" s="80"/>
      <c r="D25" s="80"/>
      <c r="E25" s="327" t="s">
        <v>1</v>
      </c>
      <c r="F25" s="327"/>
      <c r="G25" s="327"/>
      <c r="H25" s="327"/>
      <c r="I25" s="80"/>
      <c r="J25" s="80"/>
      <c r="K25" s="80"/>
      <c r="L25" s="82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</row>
    <row r="26" spans="1:31" s="2" customFormat="1" ht="6.95" customHeight="1">
      <c r="A26" s="27"/>
      <c r="B26" s="28"/>
      <c r="C26" s="27"/>
      <c r="D26" s="27"/>
      <c r="E26" s="27"/>
      <c r="F26" s="27"/>
      <c r="G26" s="27"/>
      <c r="H26" s="27"/>
      <c r="I26" s="27"/>
      <c r="J26" s="27"/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2" customFormat="1" ht="6.95" customHeight="1">
      <c r="A27" s="27"/>
      <c r="B27" s="28"/>
      <c r="C27" s="27"/>
      <c r="D27" s="59"/>
      <c r="E27" s="59"/>
      <c r="F27" s="59"/>
      <c r="G27" s="59"/>
      <c r="H27" s="59"/>
      <c r="I27" s="59"/>
      <c r="J27" s="59"/>
      <c r="K27" s="59"/>
      <c r="L27" s="3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2" customFormat="1" ht="25.35" customHeight="1">
      <c r="A28" s="27"/>
      <c r="B28" s="28"/>
      <c r="C28" s="27"/>
      <c r="D28" s="83" t="s">
        <v>28</v>
      </c>
      <c r="E28" s="27"/>
      <c r="F28" s="27"/>
      <c r="G28" s="27"/>
      <c r="H28" s="27"/>
      <c r="I28" s="27"/>
      <c r="J28" s="63">
        <f>ROUND(J115, 2)</f>
        <v>0</v>
      </c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27"/>
      <c r="B29" s="28"/>
      <c r="C29" s="27"/>
      <c r="D29" s="59"/>
      <c r="E29" s="59"/>
      <c r="F29" s="59"/>
      <c r="G29" s="59"/>
      <c r="H29" s="59"/>
      <c r="I29" s="59"/>
      <c r="J29" s="59"/>
      <c r="K29" s="59"/>
      <c r="L29" s="3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14.45" customHeight="1">
      <c r="A30" s="27"/>
      <c r="B30" s="28"/>
      <c r="C30" s="27"/>
      <c r="D30" s="27"/>
      <c r="E30" s="27"/>
      <c r="F30" s="31" t="s">
        <v>30</v>
      </c>
      <c r="G30" s="27"/>
      <c r="H30" s="27"/>
      <c r="I30" s="31" t="s">
        <v>29</v>
      </c>
      <c r="J30" s="31" t="s">
        <v>31</v>
      </c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14.45" customHeight="1">
      <c r="A31" s="27"/>
      <c r="B31" s="28"/>
      <c r="C31" s="27"/>
      <c r="D31" s="84" t="s">
        <v>32</v>
      </c>
      <c r="E31" s="24" t="s">
        <v>33</v>
      </c>
      <c r="F31" s="85">
        <f>ROUND((SUM(BE115:BE131)),  2)</f>
        <v>0</v>
      </c>
      <c r="G31" s="27"/>
      <c r="H31" s="27"/>
      <c r="I31" s="86">
        <v>0.21</v>
      </c>
      <c r="J31" s="85">
        <f>ROUND(((SUM(BE115:BE131))*I31),  2)</f>
        <v>0</v>
      </c>
      <c r="K31" s="27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45" customHeight="1">
      <c r="A32" s="27"/>
      <c r="B32" s="28"/>
      <c r="C32" s="27"/>
      <c r="D32" s="27"/>
      <c r="E32" s="24" t="s">
        <v>34</v>
      </c>
      <c r="F32" s="85">
        <f>ROUND((SUM(BF115:BF131)),  2)</f>
        <v>0</v>
      </c>
      <c r="G32" s="27"/>
      <c r="H32" s="27"/>
      <c r="I32" s="86">
        <v>0.15</v>
      </c>
      <c r="J32" s="85">
        <f>ROUND(((SUM(BF115:BF131))*I32),  2)</f>
        <v>0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45" hidden="1" customHeight="1">
      <c r="A33" s="27"/>
      <c r="B33" s="28"/>
      <c r="C33" s="27"/>
      <c r="D33" s="27"/>
      <c r="E33" s="24" t="s">
        <v>35</v>
      </c>
      <c r="F33" s="85">
        <f>ROUND((SUM(BG115:BG131)),  2)</f>
        <v>0</v>
      </c>
      <c r="G33" s="27"/>
      <c r="H33" s="27"/>
      <c r="I33" s="86">
        <v>0.21</v>
      </c>
      <c r="J33" s="85">
        <f>0</f>
        <v>0</v>
      </c>
      <c r="K33" s="27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5" hidden="1" customHeight="1">
      <c r="A34" s="27"/>
      <c r="B34" s="28"/>
      <c r="C34" s="27"/>
      <c r="D34" s="27"/>
      <c r="E34" s="24" t="s">
        <v>36</v>
      </c>
      <c r="F34" s="85">
        <f>ROUND((SUM(BH115:BH131)),  2)</f>
        <v>0</v>
      </c>
      <c r="G34" s="27"/>
      <c r="H34" s="27"/>
      <c r="I34" s="86">
        <v>0.15</v>
      </c>
      <c r="J34" s="85">
        <f>0</f>
        <v>0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5" hidden="1" customHeight="1">
      <c r="A35" s="27"/>
      <c r="B35" s="28"/>
      <c r="C35" s="27"/>
      <c r="D35" s="27"/>
      <c r="E35" s="24" t="s">
        <v>37</v>
      </c>
      <c r="F35" s="85">
        <f>ROUND((SUM(BI115:BI131)),  2)</f>
        <v>0</v>
      </c>
      <c r="G35" s="27"/>
      <c r="H35" s="27"/>
      <c r="I35" s="86">
        <v>0</v>
      </c>
      <c r="J35" s="85">
        <f>0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6.95" customHeight="1">
      <c r="A36" s="27"/>
      <c r="B36" s="28"/>
      <c r="C36" s="27"/>
      <c r="D36" s="27"/>
      <c r="E36" s="27"/>
      <c r="F36" s="27"/>
      <c r="G36" s="27"/>
      <c r="H36" s="27"/>
      <c r="I36" s="27"/>
      <c r="J36" s="27"/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25.35" customHeight="1">
      <c r="A37" s="27"/>
      <c r="B37" s="28"/>
      <c r="C37" s="87"/>
      <c r="D37" s="88" t="s">
        <v>38</v>
      </c>
      <c r="E37" s="53"/>
      <c r="F37" s="53"/>
      <c r="G37" s="89" t="s">
        <v>39</v>
      </c>
      <c r="H37" s="90" t="s">
        <v>40</v>
      </c>
      <c r="I37" s="53"/>
      <c r="J37" s="91">
        <f>SUM(J28:J35)</f>
        <v>0</v>
      </c>
      <c r="K37" s="92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14.45" customHeight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1" customFormat="1" ht="14.45" customHeight="1">
      <c r="B39" s="18"/>
      <c r="L39" s="18"/>
    </row>
    <row r="40" spans="1:31" s="1" customFormat="1" ht="14.45" customHeight="1">
      <c r="B40" s="18"/>
      <c r="L40" s="18"/>
    </row>
    <row r="41" spans="1:31" s="1" customFormat="1" ht="14.45" customHeight="1">
      <c r="B41" s="18"/>
      <c r="L41" s="18"/>
    </row>
    <row r="42" spans="1:31" s="1" customFormat="1" ht="14.45" customHeight="1">
      <c r="B42" s="18"/>
      <c r="L42" s="18"/>
    </row>
    <row r="43" spans="1:31" s="1" customFormat="1" ht="14.45" customHeight="1">
      <c r="B43" s="18"/>
      <c r="L43" s="18"/>
    </row>
    <row r="44" spans="1:31" s="1" customFormat="1" ht="14.45" customHeight="1">
      <c r="B44" s="18"/>
      <c r="L44" s="18"/>
    </row>
    <row r="45" spans="1:31" s="1" customFormat="1" ht="14.45" customHeight="1">
      <c r="B45" s="18"/>
      <c r="L45" s="18"/>
    </row>
    <row r="46" spans="1:31" s="1" customFormat="1" ht="14.45" customHeight="1">
      <c r="B46" s="18"/>
      <c r="L46" s="18"/>
    </row>
    <row r="47" spans="1:31" s="1" customFormat="1" ht="14.45" customHeight="1">
      <c r="B47" s="18"/>
      <c r="L47" s="18"/>
    </row>
    <row r="48" spans="1:31" s="1" customFormat="1" ht="14.45" customHeight="1">
      <c r="B48" s="18"/>
      <c r="L48" s="18"/>
    </row>
    <row r="49" spans="1:31" s="1" customFormat="1" ht="14.45" customHeight="1">
      <c r="B49" s="18"/>
      <c r="L49" s="18"/>
    </row>
    <row r="50" spans="1:31" s="2" customFormat="1" ht="14.45" customHeight="1">
      <c r="B50" s="37"/>
      <c r="D50" s="38" t="s">
        <v>41</v>
      </c>
      <c r="E50" s="39"/>
      <c r="F50" s="39"/>
      <c r="G50" s="38" t="s">
        <v>42</v>
      </c>
      <c r="H50" s="39"/>
      <c r="I50" s="39"/>
      <c r="J50" s="39"/>
      <c r="K50" s="39"/>
      <c r="L50" s="37"/>
    </row>
    <row r="51" spans="1:31">
      <c r="B51" s="18"/>
      <c r="L51" s="18"/>
    </row>
    <row r="52" spans="1:31">
      <c r="B52" s="18"/>
      <c r="L52" s="18"/>
    </row>
    <row r="53" spans="1:31">
      <c r="B53" s="18"/>
      <c r="L53" s="18"/>
    </row>
    <row r="54" spans="1:31">
      <c r="B54" s="18"/>
      <c r="L54" s="18"/>
    </row>
    <row r="55" spans="1:31">
      <c r="B55" s="18"/>
      <c r="L55" s="18"/>
    </row>
    <row r="56" spans="1:31">
      <c r="B56" s="18"/>
      <c r="L56" s="18"/>
    </row>
    <row r="57" spans="1:31">
      <c r="B57" s="18"/>
      <c r="L57" s="18"/>
    </row>
    <row r="58" spans="1:31">
      <c r="B58" s="18"/>
      <c r="L58" s="18"/>
    </row>
    <row r="59" spans="1:31">
      <c r="B59" s="18"/>
      <c r="L59" s="18"/>
    </row>
    <row r="60" spans="1:31">
      <c r="B60" s="18"/>
      <c r="L60" s="18"/>
    </row>
    <row r="61" spans="1:31" s="2" customFormat="1" ht="12.75">
      <c r="A61" s="27"/>
      <c r="B61" s="28"/>
      <c r="C61" s="27"/>
      <c r="D61" s="40" t="s">
        <v>43</v>
      </c>
      <c r="E61" s="30"/>
      <c r="F61" s="93" t="s">
        <v>44</v>
      </c>
      <c r="G61" s="40" t="s">
        <v>43</v>
      </c>
      <c r="H61" s="30"/>
      <c r="I61" s="30"/>
      <c r="J61" s="94" t="s">
        <v>44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1:31">
      <c r="B62" s="18"/>
      <c r="L62" s="18"/>
    </row>
    <row r="63" spans="1:31">
      <c r="B63" s="18"/>
      <c r="L63" s="18"/>
    </row>
    <row r="64" spans="1:31">
      <c r="B64" s="18"/>
      <c r="L64" s="18"/>
    </row>
    <row r="65" spans="1:31" s="2" customFormat="1" ht="12.75">
      <c r="A65" s="27"/>
      <c r="B65" s="28"/>
      <c r="C65" s="27"/>
      <c r="D65" s="38" t="s">
        <v>45</v>
      </c>
      <c r="E65" s="41"/>
      <c r="F65" s="41"/>
      <c r="G65" s="38" t="s">
        <v>46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1:31">
      <c r="B66" s="18"/>
      <c r="L66" s="18"/>
    </row>
    <row r="67" spans="1:31">
      <c r="B67" s="18"/>
      <c r="L67" s="18"/>
    </row>
    <row r="68" spans="1:31">
      <c r="B68" s="18"/>
      <c r="L68" s="18"/>
    </row>
    <row r="69" spans="1:31">
      <c r="B69" s="18"/>
      <c r="L69" s="18"/>
    </row>
    <row r="70" spans="1:31">
      <c r="B70" s="18"/>
      <c r="L70" s="18"/>
    </row>
    <row r="71" spans="1:31">
      <c r="B71" s="18"/>
      <c r="L71" s="18"/>
    </row>
    <row r="72" spans="1:31">
      <c r="B72" s="18"/>
      <c r="L72" s="18"/>
    </row>
    <row r="73" spans="1:31">
      <c r="B73" s="18"/>
      <c r="L73" s="18"/>
    </row>
    <row r="74" spans="1:31">
      <c r="B74" s="18"/>
      <c r="L74" s="18"/>
    </row>
    <row r="75" spans="1:31">
      <c r="B75" s="18"/>
      <c r="L75" s="18"/>
    </row>
    <row r="76" spans="1:31" s="2" customFormat="1" ht="12.75">
      <c r="A76" s="27"/>
      <c r="B76" s="28"/>
      <c r="C76" s="27"/>
      <c r="D76" s="40" t="s">
        <v>43</v>
      </c>
      <c r="E76" s="30"/>
      <c r="F76" s="93" t="s">
        <v>44</v>
      </c>
      <c r="G76" s="40" t="s">
        <v>43</v>
      </c>
      <c r="H76" s="30"/>
      <c r="I76" s="30"/>
      <c r="J76" s="94" t="s">
        <v>44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47" s="2" customFormat="1" ht="6.9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47" s="2" customFormat="1" ht="24.95" customHeight="1">
      <c r="A82" s="27"/>
      <c r="B82" s="28"/>
      <c r="C82" s="19" t="s">
        <v>77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47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47" s="2" customFormat="1" ht="12" customHeight="1">
      <c r="A84" s="27"/>
      <c r="B84" s="28"/>
      <c r="C84" s="24" t="s">
        <v>14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47" s="2" customFormat="1" ht="39" customHeight="1">
      <c r="A85" s="27"/>
      <c r="B85" s="28"/>
      <c r="C85" s="27"/>
      <c r="D85" s="27"/>
      <c r="E85" s="338" t="str">
        <f>E7</f>
        <v>Terénní a sadové úpravy v areálu bývalých kasáren Hranečník - Třídění o odvoz zemin</v>
      </c>
      <c r="F85" s="339"/>
      <c r="G85" s="339"/>
      <c r="H85" s="339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47" s="2" customFormat="1" ht="6.95" customHeight="1">
      <c r="A86" s="27"/>
      <c r="B86" s="28"/>
      <c r="C86" s="27"/>
      <c r="D86" s="27"/>
      <c r="E86" s="27"/>
      <c r="F86" s="27"/>
      <c r="G86" s="27"/>
      <c r="H86" s="27"/>
      <c r="I86" s="27"/>
      <c r="J86" s="27"/>
      <c r="K86" s="27"/>
      <c r="L86" s="3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47" s="2" customFormat="1" ht="12" customHeight="1">
      <c r="A87" s="27"/>
      <c r="B87" s="28"/>
      <c r="C87" s="24" t="s">
        <v>17</v>
      </c>
      <c r="D87" s="27"/>
      <c r="E87" s="27"/>
      <c r="F87" s="22" t="str">
        <f>F10</f>
        <v xml:space="preserve"> </v>
      </c>
      <c r="G87" s="27"/>
      <c r="H87" s="27"/>
      <c r="I87" s="24" t="s">
        <v>19</v>
      </c>
      <c r="J87" s="48">
        <v>43956</v>
      </c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47" s="2" customFormat="1" ht="6.95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47" s="2" customFormat="1" ht="15.2" customHeight="1">
      <c r="A89" s="27"/>
      <c r="B89" s="28"/>
      <c r="C89" s="24" t="s">
        <v>20</v>
      </c>
      <c r="D89" s="27"/>
      <c r="E89" s="27"/>
      <c r="F89" s="22" t="str">
        <f>E13</f>
        <v xml:space="preserve"> </v>
      </c>
      <c r="G89" s="27"/>
      <c r="H89" s="27"/>
      <c r="I89" s="24" t="s">
        <v>24</v>
      </c>
      <c r="J89" s="25" t="str">
        <f>E19</f>
        <v xml:space="preserve"> </v>
      </c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47" s="2" customFormat="1" ht="15.2" customHeight="1">
      <c r="A90" s="27"/>
      <c r="B90" s="28"/>
      <c r="C90" s="24" t="s">
        <v>23</v>
      </c>
      <c r="D90" s="27"/>
      <c r="E90" s="27"/>
      <c r="F90" s="22" t="str">
        <f>IF(E16="","",E16)</f>
        <v xml:space="preserve"> </v>
      </c>
      <c r="G90" s="27"/>
      <c r="H90" s="27"/>
      <c r="I90" s="24" t="s">
        <v>26</v>
      </c>
      <c r="J90" s="25" t="str">
        <f>E22</f>
        <v xml:space="preserve"> </v>
      </c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47" s="2" customFormat="1" ht="10.35" customHeight="1">
      <c r="A91" s="27"/>
      <c r="B91" s="28"/>
      <c r="C91" s="27"/>
      <c r="D91" s="27"/>
      <c r="E91" s="27"/>
      <c r="F91" s="27"/>
      <c r="G91" s="27"/>
      <c r="H91" s="27"/>
      <c r="I91" s="27"/>
      <c r="J91" s="27"/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47" s="2" customFormat="1" ht="29.25" customHeight="1">
      <c r="A92" s="27"/>
      <c r="B92" s="28"/>
      <c r="C92" s="95" t="s">
        <v>78</v>
      </c>
      <c r="D92" s="87"/>
      <c r="E92" s="87"/>
      <c r="F92" s="87"/>
      <c r="G92" s="87"/>
      <c r="H92" s="87"/>
      <c r="I92" s="87"/>
      <c r="J92" s="96" t="s">
        <v>79</v>
      </c>
      <c r="K92" s="8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47" s="2" customFormat="1" ht="10.3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47" s="2" customFormat="1" ht="22.7" customHeight="1">
      <c r="A94" s="27"/>
      <c r="B94" s="28"/>
      <c r="C94" s="97" t="s">
        <v>80</v>
      </c>
      <c r="D94" s="27"/>
      <c r="E94" s="27"/>
      <c r="F94" s="27"/>
      <c r="G94" s="27"/>
      <c r="H94" s="27"/>
      <c r="I94" s="27"/>
      <c r="J94" s="63">
        <f>J115</f>
        <v>0</v>
      </c>
      <c r="K94" s="2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U94" s="15" t="s">
        <v>81</v>
      </c>
    </row>
    <row r="95" spans="1:47" s="9" customFormat="1" ht="24.95" customHeight="1">
      <c r="B95" s="98"/>
      <c r="D95" s="99" t="s">
        <v>82</v>
      </c>
      <c r="E95" s="100"/>
      <c r="F95" s="100"/>
      <c r="G95" s="100"/>
      <c r="H95" s="100"/>
      <c r="I95" s="100"/>
      <c r="J95" s="101">
        <f>J116</f>
        <v>0</v>
      </c>
      <c r="L95" s="98"/>
    </row>
    <row r="96" spans="1:47" s="10" customFormat="1" ht="19.899999999999999" customHeight="1">
      <c r="B96" s="102"/>
      <c r="D96" s="103" t="s">
        <v>83</v>
      </c>
      <c r="E96" s="104"/>
      <c r="F96" s="104"/>
      <c r="G96" s="104"/>
      <c r="H96" s="104"/>
      <c r="I96" s="104"/>
      <c r="J96" s="105">
        <f>J117</f>
        <v>0</v>
      </c>
      <c r="L96" s="102"/>
    </row>
    <row r="97" spans="1:31" s="10" customFormat="1" ht="14.85" customHeight="1">
      <c r="B97" s="102"/>
      <c r="D97" s="103" t="s">
        <v>84</v>
      </c>
      <c r="E97" s="104"/>
      <c r="F97" s="104"/>
      <c r="G97" s="104"/>
      <c r="H97" s="104"/>
      <c r="I97" s="104"/>
      <c r="J97" s="105">
        <f>J125</f>
        <v>0</v>
      </c>
      <c r="L97" s="102"/>
    </row>
    <row r="98" spans="1:31" s="2" customFormat="1" ht="21.75" customHeight="1">
      <c r="A98" s="27"/>
      <c r="B98" s="28"/>
      <c r="C98" s="27"/>
      <c r="D98" s="27"/>
      <c r="E98" s="27"/>
      <c r="F98" s="27"/>
      <c r="G98" s="27"/>
      <c r="H98" s="27"/>
      <c r="I98" s="27"/>
      <c r="J98" s="27"/>
      <c r="K98" s="27"/>
      <c r="L98" s="3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</row>
    <row r="99" spans="1:31" s="2" customFormat="1" ht="6.95" customHeight="1">
      <c r="A99" s="27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3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3" spans="1:31" s="2" customFormat="1" ht="6.95" customHeight="1">
      <c r="A103" s="27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4" spans="1:31" s="2" customFormat="1" ht="24.95" customHeight="1">
      <c r="A104" s="27"/>
      <c r="B104" s="28"/>
      <c r="C104" s="19" t="s">
        <v>85</v>
      </c>
      <c r="D104" s="27"/>
      <c r="E104" s="27"/>
      <c r="F104" s="27"/>
      <c r="G104" s="27"/>
      <c r="H104" s="27"/>
      <c r="I104" s="27"/>
      <c r="J104" s="27"/>
      <c r="K104" s="27"/>
      <c r="L104" s="3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5" spans="1:31" s="2" customFormat="1" ht="6.95" customHeight="1">
      <c r="A105" s="27"/>
      <c r="B105" s="28"/>
      <c r="C105" s="27"/>
      <c r="D105" s="27"/>
      <c r="E105" s="27"/>
      <c r="F105" s="27"/>
      <c r="G105" s="27"/>
      <c r="H105" s="27"/>
      <c r="I105" s="27"/>
      <c r="J105" s="27"/>
      <c r="K105" s="27"/>
      <c r="L105" s="3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6" spans="1:31" s="2" customFormat="1" ht="12" customHeight="1">
      <c r="A106" s="27"/>
      <c r="B106" s="28"/>
      <c r="C106" s="24" t="s">
        <v>14</v>
      </c>
      <c r="D106" s="27"/>
      <c r="E106" s="27"/>
      <c r="F106" s="27"/>
      <c r="G106" s="27"/>
      <c r="H106" s="27"/>
      <c r="I106" s="27"/>
      <c r="J106" s="27"/>
      <c r="K106" s="27"/>
      <c r="L106" s="3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s="2" customFormat="1" ht="16.5" customHeight="1">
      <c r="A107" s="27"/>
      <c r="B107" s="28"/>
      <c r="C107" s="27"/>
      <c r="D107" s="27"/>
      <c r="E107" s="338" t="str">
        <f>E7</f>
        <v>Terénní a sadové úpravy v areálu bývalých kasáren Hranečník - Třídění o odvoz zemin</v>
      </c>
      <c r="F107" s="339"/>
      <c r="G107" s="339"/>
      <c r="H107" s="339"/>
      <c r="I107" s="27"/>
      <c r="J107" s="27"/>
      <c r="K107" s="27"/>
      <c r="L107" s="3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2" customFormat="1" ht="6.95" customHeight="1">
      <c r="A108" s="27"/>
      <c r="B108" s="28"/>
      <c r="C108" s="27"/>
      <c r="D108" s="27"/>
      <c r="E108" s="27"/>
      <c r="F108" s="27"/>
      <c r="G108" s="27"/>
      <c r="H108" s="27"/>
      <c r="I108" s="27"/>
      <c r="J108" s="27"/>
      <c r="K108" s="27"/>
      <c r="L108" s="3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12" customHeight="1">
      <c r="A109" s="27"/>
      <c r="B109" s="28"/>
      <c r="C109" s="24" t="s">
        <v>17</v>
      </c>
      <c r="D109" s="27"/>
      <c r="E109" s="27"/>
      <c r="F109" s="22" t="str">
        <f>F10</f>
        <v xml:space="preserve"> </v>
      </c>
      <c r="G109" s="27"/>
      <c r="H109" s="27"/>
      <c r="I109" s="24" t="s">
        <v>19</v>
      </c>
      <c r="J109" s="48">
        <v>43956</v>
      </c>
      <c r="K109" s="27"/>
      <c r="L109" s="3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6.95" customHeight="1">
      <c r="A110" s="27"/>
      <c r="B110" s="28"/>
      <c r="C110" s="27"/>
      <c r="D110" s="27"/>
      <c r="E110" s="27"/>
      <c r="F110" s="27"/>
      <c r="G110" s="27"/>
      <c r="H110" s="27"/>
      <c r="I110" s="27"/>
      <c r="J110" s="27"/>
      <c r="K110" s="27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15.2" customHeight="1">
      <c r="A111" s="27"/>
      <c r="B111" s="28"/>
      <c r="C111" s="24" t="s">
        <v>20</v>
      </c>
      <c r="D111" s="27"/>
      <c r="E111" s="27"/>
      <c r="F111" s="22" t="str">
        <f>E13</f>
        <v xml:space="preserve"> </v>
      </c>
      <c r="G111" s="27"/>
      <c r="H111" s="27"/>
      <c r="I111" s="24" t="s">
        <v>24</v>
      </c>
      <c r="J111" s="25" t="str">
        <f>E19</f>
        <v xml:space="preserve"> </v>
      </c>
      <c r="K111" s="27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15.2" customHeight="1">
      <c r="A112" s="27"/>
      <c r="B112" s="28"/>
      <c r="C112" s="24" t="s">
        <v>23</v>
      </c>
      <c r="D112" s="27"/>
      <c r="E112" s="27"/>
      <c r="F112" s="22" t="str">
        <f>IF(E16="","",E16)</f>
        <v xml:space="preserve"> </v>
      </c>
      <c r="G112" s="27"/>
      <c r="H112" s="27"/>
      <c r="I112" s="24" t="s">
        <v>26</v>
      </c>
      <c r="J112" s="25" t="str">
        <f>E22</f>
        <v xml:space="preserve"> </v>
      </c>
      <c r="K112" s="27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65" s="2" customFormat="1" ht="10.35" customHeight="1">
      <c r="A113" s="27"/>
      <c r="B113" s="28"/>
      <c r="C113" s="27"/>
      <c r="D113" s="27"/>
      <c r="E113" s="27"/>
      <c r="F113" s="27"/>
      <c r="G113" s="27"/>
      <c r="H113" s="27"/>
      <c r="I113" s="27"/>
      <c r="J113" s="27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65" s="11" customFormat="1" ht="29.25" customHeight="1">
      <c r="A114" s="106"/>
      <c r="B114" s="107"/>
      <c r="C114" s="108" t="s">
        <v>86</v>
      </c>
      <c r="D114" s="109" t="s">
        <v>53</v>
      </c>
      <c r="E114" s="109" t="s">
        <v>49</v>
      </c>
      <c r="F114" s="109" t="s">
        <v>50</v>
      </c>
      <c r="G114" s="109" t="s">
        <v>87</v>
      </c>
      <c r="H114" s="109" t="s">
        <v>88</v>
      </c>
      <c r="I114" s="109" t="s">
        <v>89</v>
      </c>
      <c r="J114" s="110" t="s">
        <v>79</v>
      </c>
      <c r="K114" s="111" t="s">
        <v>90</v>
      </c>
      <c r="L114" s="112"/>
      <c r="M114" s="55" t="s">
        <v>1</v>
      </c>
      <c r="N114" s="56" t="s">
        <v>32</v>
      </c>
      <c r="O114" s="56" t="s">
        <v>91</v>
      </c>
      <c r="P114" s="56" t="s">
        <v>92</v>
      </c>
      <c r="Q114" s="56" t="s">
        <v>93</v>
      </c>
      <c r="R114" s="56" t="s">
        <v>94</v>
      </c>
      <c r="S114" s="56" t="s">
        <v>95</v>
      </c>
      <c r="T114" s="57" t="s">
        <v>96</v>
      </c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</row>
    <row r="115" spans="1:65" s="2" customFormat="1" ht="22.7" customHeight="1">
      <c r="A115" s="27"/>
      <c r="B115" s="28"/>
      <c r="C115" s="62" t="s">
        <v>97</v>
      </c>
      <c r="D115" s="27"/>
      <c r="E115" s="27"/>
      <c r="F115" s="27"/>
      <c r="G115" s="27"/>
      <c r="H115" s="27"/>
      <c r="I115" s="27"/>
      <c r="J115" s="113">
        <f>BK115</f>
        <v>0</v>
      </c>
      <c r="K115" s="27"/>
      <c r="L115" s="28"/>
      <c r="M115" s="58"/>
      <c r="N115" s="49"/>
      <c r="O115" s="59"/>
      <c r="P115" s="114">
        <f>P116</f>
        <v>0</v>
      </c>
      <c r="Q115" s="59"/>
      <c r="R115" s="114">
        <f>R116</f>
        <v>0</v>
      </c>
      <c r="S115" s="59"/>
      <c r="T115" s="115">
        <f>T116</f>
        <v>0</v>
      </c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T115" s="15" t="s">
        <v>67</v>
      </c>
      <c r="AU115" s="15" t="s">
        <v>81</v>
      </c>
      <c r="BK115" s="116">
        <f>BK116</f>
        <v>0</v>
      </c>
    </row>
    <row r="116" spans="1:65" s="12" customFormat="1" ht="25.9" customHeight="1">
      <c r="B116" s="117"/>
      <c r="D116" s="118" t="s">
        <v>67</v>
      </c>
      <c r="E116" s="119" t="s">
        <v>98</v>
      </c>
      <c r="F116" s="119" t="s">
        <v>99</v>
      </c>
      <c r="J116" s="120">
        <f>BK116</f>
        <v>0</v>
      </c>
      <c r="L116" s="117"/>
      <c r="M116" s="121"/>
      <c r="N116" s="122"/>
      <c r="O116" s="122"/>
      <c r="P116" s="123">
        <f>P117</f>
        <v>0</v>
      </c>
      <c r="Q116" s="122"/>
      <c r="R116" s="123">
        <f>R117</f>
        <v>0</v>
      </c>
      <c r="S116" s="122"/>
      <c r="T116" s="124">
        <f>T117</f>
        <v>0</v>
      </c>
      <c r="AR116" s="118" t="s">
        <v>100</v>
      </c>
      <c r="AT116" s="125" t="s">
        <v>67</v>
      </c>
      <c r="AU116" s="125" t="s">
        <v>68</v>
      </c>
      <c r="AY116" s="118" t="s">
        <v>101</v>
      </c>
      <c r="BK116" s="126">
        <f>BK117</f>
        <v>0</v>
      </c>
    </row>
    <row r="117" spans="1:65" s="12" customFormat="1" ht="22.7" customHeight="1">
      <c r="B117" s="117"/>
      <c r="D117" s="118" t="s">
        <v>67</v>
      </c>
      <c r="E117" s="127" t="s">
        <v>102</v>
      </c>
      <c r="F117" s="127" t="s">
        <v>103</v>
      </c>
      <c r="J117" s="128">
        <f>BK117</f>
        <v>0</v>
      </c>
      <c r="L117" s="117"/>
      <c r="M117" s="121"/>
      <c r="N117" s="122"/>
      <c r="O117" s="122"/>
      <c r="P117" s="123">
        <f>P118+SUM(P119:P125)</f>
        <v>0</v>
      </c>
      <c r="Q117" s="122"/>
      <c r="R117" s="123">
        <f>R118+SUM(R119:R125)</f>
        <v>0</v>
      </c>
      <c r="S117" s="122"/>
      <c r="T117" s="124">
        <f>T118+SUM(T119:T125)</f>
        <v>0</v>
      </c>
      <c r="AR117" s="118" t="s">
        <v>100</v>
      </c>
      <c r="AT117" s="125" t="s">
        <v>67</v>
      </c>
      <c r="AU117" s="125" t="s">
        <v>73</v>
      </c>
      <c r="AY117" s="118" t="s">
        <v>101</v>
      </c>
      <c r="BK117" s="126">
        <f>BK118+SUM(BK119:BK125)</f>
        <v>0</v>
      </c>
    </row>
    <row r="118" spans="1:65" s="2" customFormat="1" ht="16.5" customHeight="1">
      <c r="A118" s="27"/>
      <c r="B118" s="129"/>
      <c r="C118" s="130" t="s">
        <v>73</v>
      </c>
      <c r="D118" s="130" t="s">
        <v>104</v>
      </c>
      <c r="E118" s="131" t="s">
        <v>105</v>
      </c>
      <c r="F118" s="132" t="s">
        <v>106</v>
      </c>
      <c r="G118" s="133" t="s">
        <v>107</v>
      </c>
      <c r="H118" s="134">
        <v>448</v>
      </c>
      <c r="I118" s="135">
        <v>0</v>
      </c>
      <c r="J118" s="135">
        <f t="shared" ref="J118:J123" si="0">ROUND(I118*H118,2)</f>
        <v>0</v>
      </c>
      <c r="K118" s="136"/>
      <c r="L118" s="28"/>
      <c r="M118" s="137"/>
      <c r="N118" s="138"/>
      <c r="O118" s="139"/>
      <c r="P118" s="139"/>
      <c r="Q118" s="139"/>
      <c r="R118" s="139"/>
      <c r="S118" s="139"/>
      <c r="T118" s="140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R118" s="141" t="s">
        <v>108</v>
      </c>
      <c r="AT118" s="141" t="s">
        <v>104</v>
      </c>
      <c r="AU118" s="141" t="s">
        <v>75</v>
      </c>
      <c r="AY118" s="15" t="s">
        <v>101</v>
      </c>
      <c r="BE118" s="142">
        <f t="shared" ref="BE118:BE123" si="1">IF(N118="základní",J118,0)</f>
        <v>0</v>
      </c>
      <c r="BF118" s="142">
        <f t="shared" ref="BF118:BF123" si="2">IF(N118="snížená",J118,0)</f>
        <v>0</v>
      </c>
      <c r="BG118" s="142">
        <f t="shared" ref="BG118:BG123" si="3">IF(N118="zákl. přenesená",J118,0)</f>
        <v>0</v>
      </c>
      <c r="BH118" s="142">
        <f t="shared" ref="BH118:BH123" si="4">IF(N118="sníž. přenesená",J118,0)</f>
        <v>0</v>
      </c>
      <c r="BI118" s="142">
        <f t="shared" ref="BI118:BI123" si="5">IF(N118="nulová",J118,0)</f>
        <v>0</v>
      </c>
      <c r="BJ118" s="15" t="s">
        <v>73</v>
      </c>
      <c r="BK118" s="142">
        <f t="shared" ref="BK118:BK123" si="6">ROUND(I118*H118,2)</f>
        <v>0</v>
      </c>
      <c r="BL118" s="15" t="s">
        <v>108</v>
      </c>
      <c r="BM118" s="141" t="s">
        <v>109</v>
      </c>
    </row>
    <row r="119" spans="1:65" s="2" customFormat="1" ht="42" customHeight="1">
      <c r="A119" s="27"/>
      <c r="B119" s="129"/>
      <c r="C119" s="130" t="s">
        <v>75</v>
      </c>
      <c r="D119" s="130" t="s">
        <v>104</v>
      </c>
      <c r="E119" s="131" t="s">
        <v>110</v>
      </c>
      <c r="F119" s="132" t="s">
        <v>111</v>
      </c>
      <c r="G119" s="133" t="s">
        <v>107</v>
      </c>
      <c r="H119" s="134">
        <v>448</v>
      </c>
      <c r="I119" s="135">
        <v>0</v>
      </c>
      <c r="J119" s="135">
        <f t="shared" si="0"/>
        <v>0</v>
      </c>
      <c r="K119" s="136"/>
      <c r="L119" s="28"/>
      <c r="M119" s="137"/>
      <c r="N119" s="138"/>
      <c r="O119" s="139"/>
      <c r="P119" s="139"/>
      <c r="Q119" s="139"/>
      <c r="R119" s="139"/>
      <c r="S119" s="139"/>
      <c r="T119" s="140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R119" s="141" t="s">
        <v>108</v>
      </c>
      <c r="AT119" s="141" t="s">
        <v>104</v>
      </c>
      <c r="AU119" s="141" t="s">
        <v>75</v>
      </c>
      <c r="AY119" s="15" t="s">
        <v>101</v>
      </c>
      <c r="BE119" s="142">
        <f t="shared" si="1"/>
        <v>0</v>
      </c>
      <c r="BF119" s="142">
        <f t="shared" si="2"/>
        <v>0</v>
      </c>
      <c r="BG119" s="142">
        <f t="shared" si="3"/>
        <v>0</v>
      </c>
      <c r="BH119" s="142">
        <f t="shared" si="4"/>
        <v>0</v>
      </c>
      <c r="BI119" s="142">
        <f t="shared" si="5"/>
        <v>0</v>
      </c>
      <c r="BJ119" s="15" t="s">
        <v>73</v>
      </c>
      <c r="BK119" s="142">
        <f t="shared" si="6"/>
        <v>0</v>
      </c>
      <c r="BL119" s="15" t="s">
        <v>108</v>
      </c>
      <c r="BM119" s="141" t="s">
        <v>112</v>
      </c>
    </row>
    <row r="120" spans="1:65" s="2" customFormat="1" ht="60" customHeight="1">
      <c r="A120" s="27"/>
      <c r="B120" s="129"/>
      <c r="C120" s="130" t="s">
        <v>113</v>
      </c>
      <c r="D120" s="130" t="s">
        <v>104</v>
      </c>
      <c r="E120" s="131" t="s">
        <v>114</v>
      </c>
      <c r="F120" s="132" t="s">
        <v>115</v>
      </c>
      <c r="G120" s="133" t="s">
        <v>107</v>
      </c>
      <c r="H120" s="134">
        <v>149</v>
      </c>
      <c r="I120" s="135">
        <v>0</v>
      </c>
      <c r="J120" s="135">
        <f t="shared" si="0"/>
        <v>0</v>
      </c>
      <c r="K120" s="136"/>
      <c r="L120" s="28"/>
      <c r="M120" s="137"/>
      <c r="N120" s="138"/>
      <c r="O120" s="139"/>
      <c r="P120" s="139"/>
      <c r="Q120" s="139"/>
      <c r="R120" s="139"/>
      <c r="S120" s="139"/>
      <c r="T120" s="140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R120" s="141" t="s">
        <v>108</v>
      </c>
      <c r="AT120" s="141" t="s">
        <v>104</v>
      </c>
      <c r="AU120" s="141" t="s">
        <v>75</v>
      </c>
      <c r="AY120" s="15" t="s">
        <v>101</v>
      </c>
      <c r="BE120" s="142">
        <f t="shared" si="1"/>
        <v>0</v>
      </c>
      <c r="BF120" s="142">
        <f t="shared" si="2"/>
        <v>0</v>
      </c>
      <c r="BG120" s="142">
        <f t="shared" si="3"/>
        <v>0</v>
      </c>
      <c r="BH120" s="142">
        <f t="shared" si="4"/>
        <v>0</v>
      </c>
      <c r="BI120" s="142">
        <f t="shared" si="5"/>
        <v>0</v>
      </c>
      <c r="BJ120" s="15" t="s">
        <v>73</v>
      </c>
      <c r="BK120" s="142">
        <f t="shared" si="6"/>
        <v>0</v>
      </c>
      <c r="BL120" s="15" t="s">
        <v>108</v>
      </c>
      <c r="BM120" s="141" t="s">
        <v>116</v>
      </c>
    </row>
    <row r="121" spans="1:65" s="2" customFormat="1" ht="48" customHeight="1">
      <c r="A121" s="27"/>
      <c r="B121" s="129"/>
      <c r="C121" s="130" t="s">
        <v>100</v>
      </c>
      <c r="D121" s="130" t="s">
        <v>104</v>
      </c>
      <c r="E121" s="131" t="s">
        <v>117</v>
      </c>
      <c r="F121" s="132" t="s">
        <v>118</v>
      </c>
      <c r="G121" s="133" t="s">
        <v>107</v>
      </c>
      <c r="H121" s="134">
        <v>299</v>
      </c>
      <c r="I121" s="135">
        <v>0</v>
      </c>
      <c r="J121" s="135">
        <f t="shared" si="0"/>
        <v>0</v>
      </c>
      <c r="K121" s="136"/>
      <c r="L121" s="28"/>
      <c r="M121" s="137"/>
      <c r="N121" s="138"/>
      <c r="O121" s="139"/>
      <c r="P121" s="139"/>
      <c r="Q121" s="139"/>
      <c r="R121" s="139"/>
      <c r="S121" s="139"/>
      <c r="T121" s="140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R121" s="141" t="s">
        <v>108</v>
      </c>
      <c r="AT121" s="141" t="s">
        <v>104</v>
      </c>
      <c r="AU121" s="141" t="s">
        <v>75</v>
      </c>
      <c r="AY121" s="15" t="s">
        <v>101</v>
      </c>
      <c r="BE121" s="142">
        <f t="shared" si="1"/>
        <v>0</v>
      </c>
      <c r="BF121" s="142">
        <f t="shared" si="2"/>
        <v>0</v>
      </c>
      <c r="BG121" s="142">
        <f t="shared" si="3"/>
        <v>0</v>
      </c>
      <c r="BH121" s="142">
        <f t="shared" si="4"/>
        <v>0</v>
      </c>
      <c r="BI121" s="142">
        <f t="shared" si="5"/>
        <v>0</v>
      </c>
      <c r="BJ121" s="15" t="s">
        <v>73</v>
      </c>
      <c r="BK121" s="142">
        <f t="shared" si="6"/>
        <v>0</v>
      </c>
      <c r="BL121" s="15" t="s">
        <v>108</v>
      </c>
      <c r="BM121" s="141" t="s">
        <v>119</v>
      </c>
    </row>
    <row r="122" spans="1:65" s="2" customFormat="1" ht="36" customHeight="1">
      <c r="A122" s="27"/>
      <c r="B122" s="129"/>
      <c r="C122" s="130" t="s">
        <v>120</v>
      </c>
      <c r="D122" s="130" t="s">
        <v>104</v>
      </c>
      <c r="E122" s="131" t="s">
        <v>121</v>
      </c>
      <c r="F122" s="132" t="s">
        <v>122</v>
      </c>
      <c r="G122" s="133" t="s">
        <v>123</v>
      </c>
      <c r="H122" s="134">
        <v>1000</v>
      </c>
      <c r="I122" s="135">
        <v>0</v>
      </c>
      <c r="J122" s="135">
        <f t="shared" si="0"/>
        <v>0</v>
      </c>
      <c r="K122" s="136"/>
      <c r="L122" s="28"/>
      <c r="M122" s="137"/>
      <c r="N122" s="138"/>
      <c r="O122" s="139"/>
      <c r="P122" s="139"/>
      <c r="Q122" s="139"/>
      <c r="R122" s="139"/>
      <c r="S122" s="139"/>
      <c r="T122" s="140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R122" s="141" t="s">
        <v>108</v>
      </c>
      <c r="AT122" s="141" t="s">
        <v>104</v>
      </c>
      <c r="AU122" s="141" t="s">
        <v>75</v>
      </c>
      <c r="AY122" s="15" t="s">
        <v>101</v>
      </c>
      <c r="BE122" s="142">
        <f t="shared" si="1"/>
        <v>0</v>
      </c>
      <c r="BF122" s="142">
        <f t="shared" si="2"/>
        <v>0</v>
      </c>
      <c r="BG122" s="142">
        <f t="shared" si="3"/>
        <v>0</v>
      </c>
      <c r="BH122" s="142">
        <f t="shared" si="4"/>
        <v>0</v>
      </c>
      <c r="BI122" s="142">
        <f t="shared" si="5"/>
        <v>0</v>
      </c>
      <c r="BJ122" s="15" t="s">
        <v>73</v>
      </c>
      <c r="BK122" s="142">
        <f t="shared" si="6"/>
        <v>0</v>
      </c>
      <c r="BL122" s="15" t="s">
        <v>108</v>
      </c>
      <c r="BM122" s="141" t="s">
        <v>124</v>
      </c>
    </row>
    <row r="123" spans="1:65" s="2" customFormat="1" ht="36" customHeight="1">
      <c r="A123" s="27"/>
      <c r="B123" s="129"/>
      <c r="C123" s="130" t="s">
        <v>125</v>
      </c>
      <c r="D123" s="130" t="s">
        <v>104</v>
      </c>
      <c r="E123" s="131" t="s">
        <v>254</v>
      </c>
      <c r="F123" s="132" t="s">
        <v>126</v>
      </c>
      <c r="G123" s="133" t="s">
        <v>127</v>
      </c>
      <c r="H123" s="134">
        <v>238.4</v>
      </c>
      <c r="I123" s="135">
        <v>0</v>
      </c>
      <c r="J123" s="135">
        <f t="shared" si="0"/>
        <v>0</v>
      </c>
      <c r="K123" s="136"/>
      <c r="L123" s="28"/>
      <c r="M123" s="137"/>
      <c r="N123" s="138"/>
      <c r="O123" s="139"/>
      <c r="P123" s="139"/>
      <c r="Q123" s="139"/>
      <c r="R123" s="139"/>
      <c r="S123" s="139"/>
      <c r="T123" s="140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R123" s="141" t="s">
        <v>108</v>
      </c>
      <c r="AT123" s="141" t="s">
        <v>104</v>
      </c>
      <c r="AU123" s="141" t="s">
        <v>75</v>
      </c>
      <c r="AY123" s="15" t="s">
        <v>101</v>
      </c>
      <c r="BE123" s="142">
        <f t="shared" si="1"/>
        <v>0</v>
      </c>
      <c r="BF123" s="142">
        <f t="shared" si="2"/>
        <v>0</v>
      </c>
      <c r="BG123" s="142">
        <f t="shared" si="3"/>
        <v>0</v>
      </c>
      <c r="BH123" s="142">
        <f t="shared" si="4"/>
        <v>0</v>
      </c>
      <c r="BI123" s="142">
        <f t="shared" si="5"/>
        <v>0</v>
      </c>
      <c r="BJ123" s="15" t="s">
        <v>73</v>
      </c>
      <c r="BK123" s="142">
        <f t="shared" si="6"/>
        <v>0</v>
      </c>
      <c r="BL123" s="15" t="s">
        <v>108</v>
      </c>
      <c r="BM123" s="141" t="s">
        <v>128</v>
      </c>
    </row>
    <row r="124" spans="1:65" s="13" customFormat="1">
      <c r="B124" s="143"/>
      <c r="D124" s="144" t="s">
        <v>129</v>
      </c>
      <c r="E124" s="145" t="s">
        <v>1</v>
      </c>
      <c r="F124" s="146" t="s">
        <v>130</v>
      </c>
      <c r="H124" s="147">
        <v>238.4</v>
      </c>
      <c r="L124" s="143"/>
      <c r="M124" s="148"/>
      <c r="N124" s="149"/>
      <c r="O124" s="149"/>
      <c r="P124" s="149"/>
      <c r="Q124" s="149"/>
      <c r="R124" s="149"/>
      <c r="S124" s="149"/>
      <c r="T124" s="150"/>
      <c r="AT124" s="145" t="s">
        <v>129</v>
      </c>
      <c r="AU124" s="145" t="s">
        <v>75</v>
      </c>
      <c r="AV124" s="13" t="s">
        <v>75</v>
      </c>
      <c r="AW124" s="13" t="s">
        <v>25</v>
      </c>
      <c r="AX124" s="13" t="s">
        <v>73</v>
      </c>
      <c r="AY124" s="145" t="s">
        <v>101</v>
      </c>
    </row>
    <row r="125" spans="1:65" s="12" customFormat="1" ht="20.85" customHeight="1">
      <c r="B125" s="117"/>
      <c r="D125" s="118" t="s">
        <v>67</v>
      </c>
      <c r="E125" s="127" t="s">
        <v>13</v>
      </c>
      <c r="F125" s="127" t="s">
        <v>131</v>
      </c>
      <c r="J125" s="128">
        <f>BK125</f>
        <v>0</v>
      </c>
      <c r="L125" s="117"/>
      <c r="M125" s="121"/>
      <c r="N125" s="122"/>
      <c r="O125" s="122"/>
      <c r="P125" s="123"/>
      <c r="Q125" s="122"/>
      <c r="R125" s="123"/>
      <c r="S125" s="122"/>
      <c r="T125" s="124"/>
      <c r="AR125" s="118" t="s">
        <v>73</v>
      </c>
      <c r="AT125" s="125" t="s">
        <v>67</v>
      </c>
      <c r="AU125" s="125" t="s">
        <v>75</v>
      </c>
      <c r="AY125" s="118" t="s">
        <v>101</v>
      </c>
      <c r="BK125" s="126">
        <f>SUM(BK126:BK131)</f>
        <v>0</v>
      </c>
    </row>
    <row r="126" spans="1:65" s="2" customFormat="1" ht="36" customHeight="1">
      <c r="A126" s="27"/>
      <c r="B126" s="129"/>
      <c r="C126" s="130" t="s">
        <v>132</v>
      </c>
      <c r="D126" s="130" t="s">
        <v>104</v>
      </c>
      <c r="E126" s="131" t="s">
        <v>110</v>
      </c>
      <c r="F126" s="132" t="s">
        <v>111</v>
      </c>
      <c r="G126" s="133" t="s">
        <v>107</v>
      </c>
      <c r="H126" s="134">
        <v>159.80600000000001</v>
      </c>
      <c r="I126" s="135">
        <v>0</v>
      </c>
      <c r="J126" s="135">
        <f>ROUND(I126*H126,2)</f>
        <v>0</v>
      </c>
      <c r="K126" s="136"/>
      <c r="L126" s="28"/>
      <c r="M126" s="137"/>
      <c r="N126" s="138"/>
      <c r="O126" s="139"/>
      <c r="P126" s="139"/>
      <c r="Q126" s="139"/>
      <c r="R126" s="139"/>
      <c r="S126" s="139"/>
      <c r="T126" s="140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R126" s="141" t="s">
        <v>108</v>
      </c>
      <c r="AT126" s="141" t="s">
        <v>104</v>
      </c>
      <c r="AU126" s="141" t="s">
        <v>113</v>
      </c>
      <c r="AY126" s="15" t="s">
        <v>101</v>
      </c>
      <c r="BE126" s="142">
        <f>IF(N126="základní",J126,0)</f>
        <v>0</v>
      </c>
      <c r="BF126" s="142">
        <f>IF(N126="snížená",J126,0)</f>
        <v>0</v>
      </c>
      <c r="BG126" s="142">
        <f>IF(N126="zákl. přenesená",J126,0)</f>
        <v>0</v>
      </c>
      <c r="BH126" s="142">
        <f>IF(N126="sníž. přenesená",J126,0)</f>
        <v>0</v>
      </c>
      <c r="BI126" s="142">
        <f>IF(N126="nulová",J126,0)</f>
        <v>0</v>
      </c>
      <c r="BJ126" s="15" t="s">
        <v>73</v>
      </c>
      <c r="BK126" s="142">
        <f>ROUND(I126*H126,2)</f>
        <v>0</v>
      </c>
      <c r="BL126" s="15" t="s">
        <v>108</v>
      </c>
      <c r="BM126" s="141" t="s">
        <v>133</v>
      </c>
    </row>
    <row r="127" spans="1:65" s="2" customFormat="1" ht="60" customHeight="1">
      <c r="A127" s="27"/>
      <c r="B127" s="129"/>
      <c r="C127" s="130" t="s">
        <v>134</v>
      </c>
      <c r="D127" s="130" t="s">
        <v>104</v>
      </c>
      <c r="E127" s="131" t="s">
        <v>114</v>
      </c>
      <c r="F127" s="132" t="s">
        <v>115</v>
      </c>
      <c r="G127" s="133" t="s">
        <v>107</v>
      </c>
      <c r="H127" s="134">
        <v>159.80600000000001</v>
      </c>
      <c r="I127" s="135">
        <v>0</v>
      </c>
      <c r="J127" s="135">
        <f>ROUND(I127*H127,2)</f>
        <v>0</v>
      </c>
      <c r="K127" s="136"/>
      <c r="L127" s="28"/>
      <c r="M127" s="137"/>
      <c r="N127" s="138"/>
      <c r="O127" s="139"/>
      <c r="P127" s="139"/>
      <c r="Q127" s="139"/>
      <c r="R127" s="139"/>
      <c r="S127" s="139"/>
      <c r="T127" s="140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R127" s="141" t="s">
        <v>108</v>
      </c>
      <c r="AT127" s="141" t="s">
        <v>104</v>
      </c>
      <c r="AU127" s="141" t="s">
        <v>113</v>
      </c>
      <c r="AY127" s="15" t="s">
        <v>101</v>
      </c>
      <c r="BE127" s="142">
        <f>IF(N127="základní",J127,0)</f>
        <v>0</v>
      </c>
      <c r="BF127" s="142">
        <f>IF(N127="snížená",J127,0)</f>
        <v>0</v>
      </c>
      <c r="BG127" s="142">
        <f>IF(N127="zákl. přenesená",J127,0)</f>
        <v>0</v>
      </c>
      <c r="BH127" s="142">
        <f>IF(N127="sníž. přenesená",J127,0)</f>
        <v>0</v>
      </c>
      <c r="BI127" s="142">
        <f>IF(N127="nulová",J127,0)</f>
        <v>0</v>
      </c>
      <c r="BJ127" s="15" t="s">
        <v>73</v>
      </c>
      <c r="BK127" s="142">
        <f>ROUND(I127*H127,2)</f>
        <v>0</v>
      </c>
      <c r="BL127" s="15" t="s">
        <v>108</v>
      </c>
      <c r="BM127" s="141" t="s">
        <v>135</v>
      </c>
    </row>
    <row r="128" spans="1:65" s="2" customFormat="1" ht="36" customHeight="1">
      <c r="A128" s="27"/>
      <c r="B128" s="129"/>
      <c r="C128" s="130" t="s">
        <v>136</v>
      </c>
      <c r="D128" s="130" t="s">
        <v>104</v>
      </c>
      <c r="E128" s="131" t="s">
        <v>137</v>
      </c>
      <c r="F128" s="132" t="s">
        <v>138</v>
      </c>
      <c r="G128" s="133" t="s">
        <v>127</v>
      </c>
      <c r="H128" s="134">
        <v>255.69</v>
      </c>
      <c r="I128" s="135">
        <v>0</v>
      </c>
      <c r="J128" s="135">
        <f>ROUND(I128*H128,2)</f>
        <v>0</v>
      </c>
      <c r="K128" s="136"/>
      <c r="L128" s="28"/>
      <c r="M128" s="137"/>
      <c r="N128" s="138"/>
      <c r="O128" s="139"/>
      <c r="P128" s="139"/>
      <c r="Q128" s="139"/>
      <c r="R128" s="139"/>
      <c r="S128" s="139"/>
      <c r="T128" s="140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R128" s="141" t="s">
        <v>108</v>
      </c>
      <c r="AT128" s="141" t="s">
        <v>104</v>
      </c>
      <c r="AU128" s="141" t="s">
        <v>113</v>
      </c>
      <c r="AY128" s="15" t="s">
        <v>101</v>
      </c>
      <c r="BE128" s="142">
        <f>IF(N128="základní",J128,0)</f>
        <v>0</v>
      </c>
      <c r="BF128" s="142">
        <f>IF(N128="snížená",J128,0)</f>
        <v>0</v>
      </c>
      <c r="BG128" s="142">
        <f>IF(N128="zákl. přenesená",J128,0)</f>
        <v>0</v>
      </c>
      <c r="BH128" s="142">
        <f>IF(N128="sníž. přenesená",J128,0)</f>
        <v>0</v>
      </c>
      <c r="BI128" s="142">
        <f>IF(N128="nulová",J128,0)</f>
        <v>0</v>
      </c>
      <c r="BJ128" s="15" t="s">
        <v>73</v>
      </c>
      <c r="BK128" s="142">
        <f>ROUND(I128*H128,2)</f>
        <v>0</v>
      </c>
      <c r="BL128" s="15" t="s">
        <v>108</v>
      </c>
      <c r="BM128" s="141" t="s">
        <v>139</v>
      </c>
    </row>
    <row r="129" spans="1:65" s="13" customFormat="1">
      <c r="B129" s="143"/>
      <c r="D129" s="144" t="s">
        <v>129</v>
      </c>
      <c r="E129" s="145" t="s">
        <v>1</v>
      </c>
      <c r="F129" s="146" t="s">
        <v>149</v>
      </c>
      <c r="H129" s="147">
        <v>255.69</v>
      </c>
      <c r="L129" s="143"/>
      <c r="M129" s="148"/>
      <c r="N129" s="149"/>
      <c r="O129" s="149"/>
      <c r="P129" s="149"/>
      <c r="Q129" s="149"/>
      <c r="R129" s="149"/>
      <c r="S129" s="149"/>
      <c r="T129" s="150"/>
      <c r="AT129" s="145" t="s">
        <v>129</v>
      </c>
      <c r="AU129" s="145" t="s">
        <v>113</v>
      </c>
      <c r="AV129" s="13" t="s">
        <v>75</v>
      </c>
      <c r="AW129" s="13" t="s">
        <v>25</v>
      </c>
      <c r="AX129" s="13" t="s">
        <v>73</v>
      </c>
      <c r="AY129" s="145" t="s">
        <v>101</v>
      </c>
    </row>
    <row r="130" spans="1:65" s="2" customFormat="1" ht="24" customHeight="1">
      <c r="A130" s="27"/>
      <c r="B130" s="129"/>
      <c r="C130" s="130" t="s">
        <v>140</v>
      </c>
      <c r="D130" s="130" t="s">
        <v>104</v>
      </c>
      <c r="E130" s="131" t="s">
        <v>141</v>
      </c>
      <c r="F130" s="132" t="s">
        <v>142</v>
      </c>
      <c r="G130" s="133" t="s">
        <v>123</v>
      </c>
      <c r="H130" s="134">
        <v>1200</v>
      </c>
      <c r="I130" s="135">
        <v>0</v>
      </c>
      <c r="J130" s="135">
        <f>ROUND(I130*H130,2)</f>
        <v>0</v>
      </c>
      <c r="K130" s="136"/>
      <c r="L130" s="28"/>
      <c r="M130" s="137"/>
      <c r="N130" s="138"/>
      <c r="O130" s="139"/>
      <c r="P130" s="139"/>
      <c r="Q130" s="139"/>
      <c r="R130" s="139"/>
      <c r="S130" s="139"/>
      <c r="T130" s="140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41" t="s">
        <v>108</v>
      </c>
      <c r="AT130" s="141" t="s">
        <v>104</v>
      </c>
      <c r="AU130" s="141" t="s">
        <v>113</v>
      </c>
      <c r="AY130" s="15" t="s">
        <v>101</v>
      </c>
      <c r="BE130" s="142">
        <f>IF(N130="základní",J130,0)</f>
        <v>0</v>
      </c>
      <c r="BF130" s="142">
        <f>IF(N130="snížená",J130,0)</f>
        <v>0</v>
      </c>
      <c r="BG130" s="142">
        <f>IF(N130="zákl. přenesená",J130,0)</f>
        <v>0</v>
      </c>
      <c r="BH130" s="142">
        <f>IF(N130="sníž. přenesená",J130,0)</f>
        <v>0</v>
      </c>
      <c r="BI130" s="142">
        <f>IF(N130="nulová",J130,0)</f>
        <v>0</v>
      </c>
      <c r="BJ130" s="15" t="s">
        <v>73</v>
      </c>
      <c r="BK130" s="142">
        <f>ROUND(I130*H130,2)</f>
        <v>0</v>
      </c>
      <c r="BL130" s="15" t="s">
        <v>108</v>
      </c>
      <c r="BM130" s="141" t="s">
        <v>143</v>
      </c>
    </row>
    <row r="131" spans="1:65" s="2" customFormat="1" ht="16.5" customHeight="1">
      <c r="A131" s="27"/>
      <c r="B131" s="129"/>
      <c r="C131" s="130" t="s">
        <v>144</v>
      </c>
      <c r="D131" s="130" t="s">
        <v>104</v>
      </c>
      <c r="E131" s="131" t="s">
        <v>145</v>
      </c>
      <c r="F131" s="132" t="s">
        <v>146</v>
      </c>
      <c r="G131" s="133" t="s">
        <v>147</v>
      </c>
      <c r="H131" s="134">
        <v>1</v>
      </c>
      <c r="I131" s="135">
        <v>0</v>
      </c>
      <c r="J131" s="135">
        <f>ROUND(I131*H131,2)</f>
        <v>0</v>
      </c>
      <c r="K131" s="136"/>
      <c r="L131" s="28"/>
      <c r="M131" s="151"/>
      <c r="N131" s="152"/>
      <c r="O131" s="153"/>
      <c r="P131" s="153"/>
      <c r="Q131" s="153"/>
      <c r="R131" s="153"/>
      <c r="S131" s="153"/>
      <c r="T131" s="154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41" t="s">
        <v>108</v>
      </c>
      <c r="AT131" s="141" t="s">
        <v>104</v>
      </c>
      <c r="AU131" s="141" t="s">
        <v>113</v>
      </c>
      <c r="AY131" s="15" t="s">
        <v>101</v>
      </c>
      <c r="BE131" s="142">
        <f>IF(N131="základní",J131,0)</f>
        <v>0</v>
      </c>
      <c r="BF131" s="142">
        <f>IF(N131="snížená",J131,0)</f>
        <v>0</v>
      </c>
      <c r="BG131" s="142">
        <f>IF(N131="zákl. přenesená",J131,0)</f>
        <v>0</v>
      </c>
      <c r="BH131" s="142">
        <f>IF(N131="sníž. přenesená",J131,0)</f>
        <v>0</v>
      </c>
      <c r="BI131" s="142">
        <f>IF(N131="nulová",J131,0)</f>
        <v>0</v>
      </c>
      <c r="BJ131" s="15" t="s">
        <v>73</v>
      </c>
      <c r="BK131" s="142">
        <f>ROUND(I131*H131,2)</f>
        <v>0</v>
      </c>
      <c r="BL131" s="15" t="s">
        <v>108</v>
      </c>
      <c r="BM131" s="141" t="s">
        <v>148</v>
      </c>
    </row>
    <row r="132" spans="1:65" s="2" customFormat="1" ht="6.95" customHeight="1">
      <c r="A132" s="27"/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28"/>
      <c r="M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</row>
  </sheetData>
  <autoFilter ref="C114:K131"/>
  <mergeCells count="6">
    <mergeCell ref="E107:H107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scale="86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2"/>
  <sheetViews>
    <sheetView showGridLines="0" topLeftCell="B143" zoomScaleNormal="100" workbookViewId="0">
      <selection activeCell="I159" sqref="I159"/>
    </sheetView>
  </sheetViews>
  <sheetFormatPr defaultColWidth="8.83203125" defaultRowHeight="11.25"/>
  <cols>
    <col min="1" max="1" width="8.33203125" style="155" customWidth="1"/>
    <col min="2" max="2" width="1.6640625" style="155" customWidth="1"/>
    <col min="3" max="3" width="4.1640625" style="155" customWidth="1"/>
    <col min="4" max="4" width="4.33203125" style="155" customWidth="1"/>
    <col min="5" max="5" width="17.1640625" style="155" customWidth="1"/>
    <col min="6" max="6" width="76.5" style="155" customWidth="1"/>
    <col min="7" max="7" width="7" style="155" customWidth="1"/>
    <col min="8" max="9" width="26.6640625" style="155" customWidth="1"/>
    <col min="10" max="10" width="20.1640625" style="155" customWidth="1"/>
    <col min="11" max="11" width="20.1640625" style="155" hidden="1" customWidth="1"/>
    <col min="12" max="12" width="9.33203125" style="155" customWidth="1"/>
    <col min="13" max="13" width="10.83203125" style="155" hidden="1" customWidth="1"/>
    <col min="14" max="14" width="8.83203125" style="155"/>
    <col min="15" max="20" width="14.1640625" style="155" hidden="1" customWidth="1"/>
    <col min="21" max="21" width="16.33203125" style="155" hidden="1" customWidth="1"/>
    <col min="22" max="22" width="12.33203125" style="155" customWidth="1"/>
    <col min="23" max="23" width="16.33203125" style="155" customWidth="1"/>
    <col min="24" max="24" width="12.33203125" style="155" customWidth="1"/>
    <col min="25" max="25" width="15" style="155" customWidth="1"/>
    <col min="26" max="26" width="11" style="155" customWidth="1"/>
    <col min="27" max="27" width="15" style="155" customWidth="1"/>
    <col min="28" max="28" width="16.33203125" style="155" customWidth="1"/>
    <col min="29" max="29" width="11" style="155" customWidth="1"/>
    <col min="30" max="30" width="15" style="155" customWidth="1"/>
    <col min="31" max="31" width="16.33203125" style="155" customWidth="1"/>
    <col min="32" max="16384" width="8.83203125" style="155"/>
  </cols>
  <sheetData>
    <row r="1" spans="1:46">
      <c r="A1" s="78"/>
    </row>
    <row r="2" spans="1:46" ht="36.950000000000003" customHeight="1">
      <c r="L2" s="343" t="s">
        <v>5</v>
      </c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15" t="s">
        <v>152</v>
      </c>
    </row>
    <row r="3" spans="1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pans="1:46" ht="24.95" customHeight="1">
      <c r="B4" s="18"/>
      <c r="D4" s="170" t="s">
        <v>76</v>
      </c>
      <c r="L4" s="18"/>
      <c r="M4" s="171" t="s">
        <v>10</v>
      </c>
      <c r="AT4" s="15" t="s">
        <v>3</v>
      </c>
    </row>
    <row r="5" spans="1:46" ht="6.95" customHeight="1">
      <c r="B5" s="18"/>
      <c r="L5" s="18"/>
    </row>
    <row r="6" spans="1:46" ht="12" customHeight="1">
      <c r="B6" s="18"/>
      <c r="D6" s="172" t="s">
        <v>14</v>
      </c>
      <c r="L6" s="18"/>
    </row>
    <row r="7" spans="1:46" ht="25.5" customHeight="1">
      <c r="B7" s="18"/>
      <c r="E7" s="341" t="s">
        <v>260</v>
      </c>
      <c r="F7" s="342"/>
      <c r="G7" s="342"/>
      <c r="H7" s="342"/>
      <c r="L7" s="18"/>
    </row>
    <row r="8" spans="1:46" s="2" customFormat="1" ht="12" customHeight="1">
      <c r="A8" s="157"/>
      <c r="B8" s="28"/>
      <c r="C8" s="157"/>
      <c r="D8" s="172" t="s">
        <v>153</v>
      </c>
      <c r="E8" s="157"/>
      <c r="F8" s="157"/>
      <c r="G8" s="157"/>
      <c r="H8" s="157"/>
      <c r="I8" s="157"/>
      <c r="J8" s="157"/>
      <c r="K8" s="157"/>
      <c r="L8" s="3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</row>
    <row r="9" spans="1:46" s="2" customFormat="1" ht="29.45" customHeight="1">
      <c r="A9" s="157"/>
      <c r="B9" s="28"/>
      <c r="C9" s="157"/>
      <c r="D9" s="157"/>
      <c r="E9" s="340" t="s">
        <v>212</v>
      </c>
      <c r="F9" s="339"/>
      <c r="G9" s="339"/>
      <c r="H9" s="339"/>
      <c r="I9" s="157"/>
      <c r="J9" s="157"/>
      <c r="K9" s="157"/>
      <c r="L9" s="3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</row>
    <row r="10" spans="1:46" s="2" customFormat="1">
      <c r="A10" s="157"/>
      <c r="B10" s="28"/>
      <c r="C10" s="157"/>
      <c r="D10" s="157"/>
      <c r="E10" s="157"/>
      <c r="F10" s="157"/>
      <c r="G10" s="157"/>
      <c r="H10" s="157"/>
      <c r="I10" s="157"/>
      <c r="J10" s="157"/>
      <c r="K10" s="157"/>
      <c r="L10" s="3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</row>
    <row r="11" spans="1:46" s="2" customFormat="1" ht="12" customHeight="1">
      <c r="A11" s="157"/>
      <c r="B11" s="28"/>
      <c r="C11" s="157"/>
      <c r="D11" s="172" t="s">
        <v>15</v>
      </c>
      <c r="E11" s="157"/>
      <c r="F11" s="173" t="s">
        <v>1</v>
      </c>
      <c r="G11" s="157"/>
      <c r="H11" s="157"/>
      <c r="I11" s="172" t="s">
        <v>16</v>
      </c>
      <c r="J11" s="173" t="s">
        <v>1</v>
      </c>
      <c r="K11" s="157"/>
      <c r="L11" s="3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</row>
    <row r="12" spans="1:46" s="2" customFormat="1" ht="12" customHeight="1">
      <c r="A12" s="157"/>
      <c r="B12" s="28"/>
      <c r="C12" s="157"/>
      <c r="D12" s="172" t="s">
        <v>17</v>
      </c>
      <c r="E12" s="157"/>
      <c r="F12" s="173" t="s">
        <v>18</v>
      </c>
      <c r="G12" s="157"/>
      <c r="H12" s="157"/>
      <c r="I12" s="172" t="s">
        <v>19</v>
      </c>
      <c r="J12" s="174">
        <v>44069</v>
      </c>
      <c r="K12" s="157"/>
      <c r="L12" s="3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</row>
    <row r="13" spans="1:46" s="2" customFormat="1" ht="10.7" customHeight="1">
      <c r="A13" s="157"/>
      <c r="B13" s="28"/>
      <c r="C13" s="157"/>
      <c r="D13" s="157"/>
      <c r="E13" s="157"/>
      <c r="F13" s="157"/>
      <c r="G13" s="157"/>
      <c r="H13" s="157"/>
      <c r="I13" s="157"/>
      <c r="J13" s="157"/>
      <c r="K13" s="157"/>
      <c r="L13" s="3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</row>
    <row r="14" spans="1:46" s="2" customFormat="1" ht="12" customHeight="1">
      <c r="A14" s="157"/>
      <c r="B14" s="28"/>
      <c r="C14" s="157"/>
      <c r="D14" s="172" t="s">
        <v>20</v>
      </c>
      <c r="E14" s="157"/>
      <c r="F14" s="157"/>
      <c r="G14" s="157"/>
      <c r="H14" s="157"/>
      <c r="I14" s="172" t="s">
        <v>21</v>
      </c>
      <c r="J14" s="173" t="str">
        <f>IF('[1]Rekapitulace stavby'!AN10="","",'[1]Rekapitulace stavby'!AN10)</f>
        <v/>
      </c>
      <c r="K14" s="157"/>
      <c r="L14" s="3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</row>
    <row r="15" spans="1:46" s="2" customFormat="1" ht="18" customHeight="1">
      <c r="A15" s="157"/>
      <c r="B15" s="28"/>
      <c r="C15" s="157"/>
      <c r="D15" s="157"/>
      <c r="E15" s="173" t="str">
        <f>IF('[1]Rekapitulace stavby'!E11="","",'[1]Rekapitulace stavby'!E11)</f>
        <v xml:space="preserve"> </v>
      </c>
      <c r="F15" s="157"/>
      <c r="G15" s="157"/>
      <c r="H15" s="157"/>
      <c r="I15" s="172" t="s">
        <v>22</v>
      </c>
      <c r="J15" s="173" t="str">
        <f>IF('[1]Rekapitulace stavby'!AN11="","",'[1]Rekapitulace stavby'!AN11)</f>
        <v/>
      </c>
      <c r="K15" s="157"/>
      <c r="L15" s="3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</row>
    <row r="16" spans="1:46" s="2" customFormat="1" ht="6.95" customHeight="1">
      <c r="A16" s="157"/>
      <c r="B16" s="28"/>
      <c r="C16" s="157"/>
      <c r="D16" s="157"/>
      <c r="E16" s="157"/>
      <c r="F16" s="157"/>
      <c r="G16" s="157"/>
      <c r="H16" s="157"/>
      <c r="I16" s="157"/>
      <c r="J16" s="157"/>
      <c r="K16" s="157"/>
      <c r="L16" s="3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</row>
    <row r="17" spans="1:31" s="2" customFormat="1" ht="12" customHeight="1">
      <c r="A17" s="157"/>
      <c r="B17" s="28"/>
      <c r="C17" s="157"/>
      <c r="D17" s="172" t="s">
        <v>23</v>
      </c>
      <c r="E17" s="157"/>
      <c r="F17" s="157"/>
      <c r="G17" s="157"/>
      <c r="H17" s="157"/>
      <c r="I17" s="172" t="s">
        <v>21</v>
      </c>
      <c r="J17" s="173" t="str">
        <f>'[1]Rekapitulace stavby'!AN13</f>
        <v/>
      </c>
      <c r="K17" s="157"/>
      <c r="L17" s="3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</row>
    <row r="18" spans="1:31" s="2" customFormat="1" ht="18" customHeight="1">
      <c r="A18" s="157"/>
      <c r="B18" s="28"/>
      <c r="C18" s="157"/>
      <c r="D18" s="157"/>
      <c r="E18" s="344" t="str">
        <f>'[1]Rekapitulace stavby'!E14</f>
        <v xml:space="preserve"> </v>
      </c>
      <c r="F18" s="344"/>
      <c r="G18" s="344"/>
      <c r="H18" s="344"/>
      <c r="I18" s="172" t="s">
        <v>22</v>
      </c>
      <c r="J18" s="173" t="str">
        <f>'[1]Rekapitulace stavby'!AN14</f>
        <v/>
      </c>
      <c r="K18" s="157"/>
      <c r="L18" s="3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</row>
    <row r="19" spans="1:31" s="2" customFormat="1" ht="6.95" customHeight="1">
      <c r="A19" s="157"/>
      <c r="B19" s="28"/>
      <c r="C19" s="157"/>
      <c r="D19" s="157"/>
      <c r="E19" s="157"/>
      <c r="F19" s="157"/>
      <c r="G19" s="157"/>
      <c r="H19" s="157"/>
      <c r="I19" s="157"/>
      <c r="J19" s="157"/>
      <c r="K19" s="157"/>
      <c r="L19" s="3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</row>
    <row r="20" spans="1:31" s="2" customFormat="1" ht="12" customHeight="1">
      <c r="A20" s="157"/>
      <c r="B20" s="28"/>
      <c r="C20" s="157"/>
      <c r="D20" s="172" t="s">
        <v>24</v>
      </c>
      <c r="E20" s="157"/>
      <c r="F20" s="157"/>
      <c r="G20" s="157"/>
      <c r="H20" s="157"/>
      <c r="I20" s="172" t="s">
        <v>21</v>
      </c>
      <c r="J20" s="173" t="str">
        <f>IF('[1]Rekapitulace stavby'!AN16="","",'[1]Rekapitulace stavby'!AN16)</f>
        <v/>
      </c>
      <c r="K20" s="157"/>
      <c r="L20" s="3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</row>
    <row r="21" spans="1:31" s="2" customFormat="1" ht="18" customHeight="1">
      <c r="A21" s="157"/>
      <c r="B21" s="28"/>
      <c r="C21" s="157"/>
      <c r="D21" s="157"/>
      <c r="E21" s="173" t="str">
        <f>IF('[1]Rekapitulace stavby'!E17="","",'[1]Rekapitulace stavby'!E17)</f>
        <v xml:space="preserve"> </v>
      </c>
      <c r="F21" s="157"/>
      <c r="G21" s="157"/>
      <c r="H21" s="157"/>
      <c r="I21" s="172" t="s">
        <v>22</v>
      </c>
      <c r="J21" s="173" t="str">
        <f>IF('[1]Rekapitulace stavby'!AN17="","",'[1]Rekapitulace stavby'!AN17)</f>
        <v/>
      </c>
      <c r="K21" s="157"/>
      <c r="L21" s="3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</row>
    <row r="22" spans="1:31" s="2" customFormat="1" ht="6.95" customHeight="1">
      <c r="A22" s="157"/>
      <c r="B22" s="28"/>
      <c r="C22" s="157"/>
      <c r="D22" s="157"/>
      <c r="E22" s="157"/>
      <c r="F22" s="157"/>
      <c r="G22" s="157"/>
      <c r="H22" s="157"/>
      <c r="I22" s="157"/>
      <c r="J22" s="157"/>
      <c r="K22" s="157"/>
      <c r="L22" s="3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</row>
    <row r="23" spans="1:31" s="2" customFormat="1" ht="12" customHeight="1">
      <c r="A23" s="157"/>
      <c r="B23" s="28"/>
      <c r="C23" s="157"/>
      <c r="D23" s="172" t="s">
        <v>26</v>
      </c>
      <c r="E23" s="157"/>
      <c r="F23" s="157"/>
      <c r="G23" s="157"/>
      <c r="H23" s="157"/>
      <c r="I23" s="172" t="s">
        <v>21</v>
      </c>
      <c r="J23" s="173" t="str">
        <f>IF('[1]Rekapitulace stavby'!AN19="","",'[1]Rekapitulace stavby'!AN19)</f>
        <v/>
      </c>
      <c r="K23" s="157"/>
      <c r="L23" s="3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</row>
    <row r="24" spans="1:31" s="2" customFormat="1" ht="18" customHeight="1">
      <c r="A24" s="157"/>
      <c r="B24" s="28"/>
      <c r="C24" s="157"/>
      <c r="D24" s="157"/>
      <c r="E24" s="173" t="str">
        <f>IF('[1]Rekapitulace stavby'!E20="","",'[1]Rekapitulace stavby'!E20)</f>
        <v xml:space="preserve"> </v>
      </c>
      <c r="F24" s="157"/>
      <c r="G24" s="157"/>
      <c r="H24" s="157"/>
      <c r="I24" s="172" t="s">
        <v>22</v>
      </c>
      <c r="J24" s="173" t="str">
        <f>IF('[1]Rekapitulace stavby'!AN20="","",'[1]Rekapitulace stavby'!AN20)</f>
        <v/>
      </c>
      <c r="K24" s="157"/>
      <c r="L24" s="3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</row>
    <row r="25" spans="1:31" s="2" customFormat="1" ht="6.95" customHeight="1">
      <c r="A25" s="157"/>
      <c r="B25" s="28"/>
      <c r="C25" s="157"/>
      <c r="D25" s="157"/>
      <c r="E25" s="157"/>
      <c r="F25" s="157"/>
      <c r="G25" s="157"/>
      <c r="H25" s="157"/>
      <c r="I25" s="157"/>
      <c r="J25" s="157"/>
      <c r="K25" s="157"/>
      <c r="L25" s="3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</row>
    <row r="26" spans="1:31" s="2" customFormat="1" ht="12" customHeight="1">
      <c r="A26" s="157"/>
      <c r="B26" s="28"/>
      <c r="C26" s="157"/>
      <c r="D26" s="172" t="s">
        <v>27</v>
      </c>
      <c r="E26" s="157"/>
      <c r="F26" s="157"/>
      <c r="G26" s="157"/>
      <c r="H26" s="157"/>
      <c r="I26" s="157"/>
      <c r="J26" s="157"/>
      <c r="K26" s="157"/>
      <c r="L26" s="3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</row>
    <row r="27" spans="1:31" s="8" customFormat="1" ht="16.5" customHeight="1">
      <c r="A27" s="80"/>
      <c r="B27" s="81"/>
      <c r="C27" s="80"/>
      <c r="D27" s="80"/>
      <c r="E27" s="345" t="s">
        <v>1</v>
      </c>
      <c r="F27" s="345"/>
      <c r="G27" s="345"/>
      <c r="H27" s="345"/>
      <c r="I27" s="80"/>
      <c r="J27" s="80"/>
      <c r="K27" s="80"/>
      <c r="L27" s="82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</row>
    <row r="28" spans="1:31" s="2" customFormat="1" ht="6.95" customHeight="1">
      <c r="A28" s="157"/>
      <c r="B28" s="28"/>
      <c r="C28" s="157"/>
      <c r="D28" s="157"/>
      <c r="E28" s="157"/>
      <c r="F28" s="157"/>
      <c r="G28" s="157"/>
      <c r="H28" s="157"/>
      <c r="I28" s="157"/>
      <c r="J28" s="157"/>
      <c r="K28" s="157"/>
      <c r="L28" s="3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</row>
    <row r="29" spans="1:31" s="2" customFormat="1" ht="6.95" customHeight="1">
      <c r="A29" s="157"/>
      <c r="B29" s="28"/>
      <c r="C29" s="157"/>
      <c r="D29" s="59"/>
      <c r="E29" s="59"/>
      <c r="F29" s="59"/>
      <c r="G29" s="59"/>
      <c r="H29" s="59"/>
      <c r="I29" s="59"/>
      <c r="J29" s="59"/>
      <c r="K29" s="59"/>
      <c r="L29" s="3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25.35" customHeight="1">
      <c r="A30" s="157"/>
      <c r="B30" s="28"/>
      <c r="C30" s="157"/>
      <c r="D30" s="175" t="s">
        <v>28</v>
      </c>
      <c r="E30" s="157"/>
      <c r="F30" s="157"/>
      <c r="G30" s="157"/>
      <c r="H30" s="157"/>
      <c r="I30" s="157"/>
      <c r="J30" s="176">
        <f>ROUND(J119, 2)</f>
        <v>0</v>
      </c>
      <c r="K30" s="157"/>
      <c r="L30" s="3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</row>
    <row r="31" spans="1:31" s="2" customFormat="1" ht="6.95" customHeight="1">
      <c r="A31" s="157"/>
      <c r="B31" s="28"/>
      <c r="C31" s="157"/>
      <c r="D31" s="59"/>
      <c r="E31" s="59"/>
      <c r="F31" s="59"/>
      <c r="G31" s="59"/>
      <c r="H31" s="59"/>
      <c r="I31" s="59"/>
      <c r="J31" s="59"/>
      <c r="K31" s="59"/>
      <c r="L31" s="3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</row>
    <row r="32" spans="1:31" s="2" customFormat="1" ht="14.45" customHeight="1">
      <c r="A32" s="157"/>
      <c r="B32" s="28"/>
      <c r="C32" s="157"/>
      <c r="D32" s="157"/>
      <c r="E32" s="157"/>
      <c r="F32" s="177" t="s">
        <v>30</v>
      </c>
      <c r="G32" s="157"/>
      <c r="H32" s="157"/>
      <c r="I32" s="177" t="s">
        <v>29</v>
      </c>
      <c r="J32" s="177" t="s">
        <v>31</v>
      </c>
      <c r="K32" s="157"/>
      <c r="L32" s="3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</row>
    <row r="33" spans="1:31" s="2" customFormat="1" ht="14.45" customHeight="1">
      <c r="A33" s="157"/>
      <c r="B33" s="28"/>
      <c r="C33" s="157"/>
      <c r="D33" s="178" t="s">
        <v>32</v>
      </c>
      <c r="E33" s="172" t="s">
        <v>33</v>
      </c>
      <c r="F33" s="179">
        <f>ROUND((SUM(BE119:BE151)),  2)</f>
        <v>0</v>
      </c>
      <c r="G33" s="157"/>
      <c r="H33" s="157"/>
      <c r="I33" s="180">
        <v>0.21</v>
      </c>
      <c r="J33" s="179">
        <f>ROUND(((SUM(BE119:BE151))*I33),  2)</f>
        <v>0</v>
      </c>
      <c r="K33" s="157"/>
      <c r="L33" s="3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</row>
    <row r="34" spans="1:31" s="2" customFormat="1" ht="14.45" customHeight="1">
      <c r="A34" s="157"/>
      <c r="B34" s="28"/>
      <c r="C34" s="157"/>
      <c r="D34" s="157"/>
      <c r="E34" s="172" t="s">
        <v>34</v>
      </c>
      <c r="F34" s="179">
        <f>ROUND((SUM(BF119:BF151)),  2)</f>
        <v>0</v>
      </c>
      <c r="G34" s="157"/>
      <c r="H34" s="157"/>
      <c r="I34" s="180">
        <v>0.15</v>
      </c>
      <c r="J34" s="179">
        <f>ROUND(((SUM(BF119:BF151))*I34),  2)</f>
        <v>0</v>
      </c>
      <c r="K34" s="157"/>
      <c r="L34" s="3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</row>
    <row r="35" spans="1:31" s="2" customFormat="1" ht="14.45" hidden="1" customHeight="1">
      <c r="A35" s="157"/>
      <c r="B35" s="28"/>
      <c r="C35" s="157"/>
      <c r="D35" s="157"/>
      <c r="E35" s="172" t="s">
        <v>35</v>
      </c>
      <c r="F35" s="179">
        <f>ROUND((SUM(BG119:BG151)),  2)</f>
        <v>0</v>
      </c>
      <c r="G35" s="157"/>
      <c r="H35" s="157"/>
      <c r="I35" s="180">
        <v>0.21</v>
      </c>
      <c r="J35" s="179">
        <f>0</f>
        <v>0</v>
      </c>
      <c r="K35" s="157"/>
      <c r="L35" s="3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</row>
    <row r="36" spans="1:31" s="2" customFormat="1" ht="14.45" hidden="1" customHeight="1">
      <c r="A36" s="157"/>
      <c r="B36" s="28"/>
      <c r="C36" s="157"/>
      <c r="D36" s="157"/>
      <c r="E36" s="172" t="s">
        <v>36</v>
      </c>
      <c r="F36" s="179">
        <f>ROUND((SUM(BH119:BH151)),  2)</f>
        <v>0</v>
      </c>
      <c r="G36" s="157"/>
      <c r="H36" s="157"/>
      <c r="I36" s="180">
        <v>0.15</v>
      </c>
      <c r="J36" s="179">
        <f>0</f>
        <v>0</v>
      </c>
      <c r="K36" s="157"/>
      <c r="L36" s="3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</row>
    <row r="37" spans="1:31" s="2" customFormat="1" ht="14.45" hidden="1" customHeight="1">
      <c r="A37" s="157"/>
      <c r="B37" s="28"/>
      <c r="C37" s="157"/>
      <c r="D37" s="157"/>
      <c r="E37" s="172" t="s">
        <v>37</v>
      </c>
      <c r="F37" s="179">
        <f>ROUND((SUM(BI119:BI151)),  2)</f>
        <v>0</v>
      </c>
      <c r="G37" s="157"/>
      <c r="H37" s="157"/>
      <c r="I37" s="180">
        <v>0</v>
      </c>
      <c r="J37" s="179">
        <f>0</f>
        <v>0</v>
      </c>
      <c r="K37" s="157"/>
      <c r="L37" s="3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</row>
    <row r="38" spans="1:31" s="2" customFormat="1" ht="6.95" customHeight="1">
      <c r="A38" s="157"/>
      <c r="B38" s="28"/>
      <c r="C38" s="157"/>
      <c r="D38" s="157"/>
      <c r="E38" s="157"/>
      <c r="F38" s="157"/>
      <c r="G38" s="157"/>
      <c r="H38" s="157"/>
      <c r="I38" s="157"/>
      <c r="J38" s="157"/>
      <c r="K38" s="157"/>
      <c r="L38" s="3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</row>
    <row r="39" spans="1:31" s="2" customFormat="1" ht="25.35" customHeight="1">
      <c r="A39" s="157"/>
      <c r="B39" s="28"/>
      <c r="C39" s="87"/>
      <c r="D39" s="181" t="s">
        <v>38</v>
      </c>
      <c r="E39" s="53"/>
      <c r="F39" s="53"/>
      <c r="G39" s="182" t="s">
        <v>39</v>
      </c>
      <c r="H39" s="183" t="s">
        <v>40</v>
      </c>
      <c r="I39" s="53"/>
      <c r="J39" s="184">
        <f>SUM(J30:J37)</f>
        <v>0</v>
      </c>
      <c r="K39" s="92"/>
      <c r="L39" s="3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</row>
    <row r="40" spans="1:31" s="2" customFormat="1" ht="14.45" customHeight="1">
      <c r="A40" s="157"/>
      <c r="B40" s="28"/>
      <c r="C40" s="157"/>
      <c r="D40" s="157"/>
      <c r="E40" s="157"/>
      <c r="F40" s="157"/>
      <c r="G40" s="157"/>
      <c r="H40" s="157"/>
      <c r="I40" s="157"/>
      <c r="J40" s="157"/>
      <c r="K40" s="157"/>
      <c r="L40" s="3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</row>
    <row r="41" spans="1:31" ht="14.45" customHeight="1">
      <c r="B41" s="18"/>
      <c r="L41" s="18"/>
    </row>
    <row r="42" spans="1:31" ht="14.45" customHeight="1">
      <c r="B42" s="18"/>
      <c r="L42" s="18"/>
    </row>
    <row r="43" spans="1:31" ht="14.45" customHeight="1">
      <c r="B43" s="18"/>
      <c r="L43" s="18"/>
    </row>
    <row r="44" spans="1:31" ht="14.45" customHeight="1">
      <c r="B44" s="18"/>
      <c r="L44" s="18"/>
    </row>
    <row r="45" spans="1:31" ht="14.45" customHeight="1">
      <c r="B45" s="18"/>
      <c r="L45" s="18"/>
    </row>
    <row r="46" spans="1:31" ht="14.45" customHeight="1">
      <c r="B46" s="18"/>
      <c r="L46" s="18"/>
    </row>
    <row r="47" spans="1:31" ht="14.45" customHeight="1">
      <c r="B47" s="18"/>
      <c r="L47" s="18"/>
    </row>
    <row r="48" spans="1:31" ht="14.45" customHeight="1">
      <c r="B48" s="18"/>
      <c r="L48" s="18"/>
    </row>
    <row r="49" spans="1:31" ht="14.45" customHeight="1">
      <c r="B49" s="18"/>
      <c r="L49" s="18"/>
    </row>
    <row r="50" spans="1:31" s="2" customFormat="1" ht="14.45" customHeight="1">
      <c r="B50" s="37"/>
      <c r="D50" s="185" t="s">
        <v>41</v>
      </c>
      <c r="E50" s="39"/>
      <c r="F50" s="39"/>
      <c r="G50" s="185" t="s">
        <v>42</v>
      </c>
      <c r="H50" s="39"/>
      <c r="I50" s="39"/>
      <c r="J50" s="39"/>
      <c r="K50" s="39"/>
      <c r="L50" s="37"/>
    </row>
    <row r="51" spans="1:31">
      <c r="B51" s="18"/>
      <c r="L51" s="18"/>
    </row>
    <row r="52" spans="1:31">
      <c r="B52" s="18"/>
      <c r="L52" s="18"/>
    </row>
    <row r="53" spans="1:31">
      <c r="B53" s="18"/>
      <c r="L53" s="18"/>
    </row>
    <row r="54" spans="1:31">
      <c r="B54" s="18"/>
      <c r="L54" s="18"/>
    </row>
    <row r="55" spans="1:31">
      <c r="B55" s="18"/>
      <c r="L55" s="18"/>
    </row>
    <row r="56" spans="1:31">
      <c r="B56" s="18"/>
      <c r="L56" s="18"/>
    </row>
    <row r="57" spans="1:31">
      <c r="B57" s="18"/>
      <c r="L57" s="18"/>
    </row>
    <row r="58" spans="1:31">
      <c r="B58" s="18"/>
      <c r="L58" s="18"/>
    </row>
    <row r="59" spans="1:31">
      <c r="B59" s="18"/>
      <c r="L59" s="18"/>
    </row>
    <row r="60" spans="1:31">
      <c r="B60" s="18"/>
      <c r="L60" s="18"/>
    </row>
    <row r="61" spans="1:31" s="2" customFormat="1" ht="12.75">
      <c r="A61" s="157"/>
      <c r="B61" s="28"/>
      <c r="C61" s="157"/>
      <c r="D61" s="186" t="s">
        <v>43</v>
      </c>
      <c r="E61" s="156"/>
      <c r="F61" s="187" t="s">
        <v>44</v>
      </c>
      <c r="G61" s="186" t="s">
        <v>43</v>
      </c>
      <c r="H61" s="156"/>
      <c r="I61" s="156"/>
      <c r="J61" s="188" t="s">
        <v>44</v>
      </c>
      <c r="K61" s="156"/>
      <c r="L61" s="3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</row>
    <row r="62" spans="1:31">
      <c r="B62" s="18"/>
      <c r="L62" s="18"/>
    </row>
    <row r="63" spans="1:31">
      <c r="B63" s="18"/>
      <c r="L63" s="18"/>
    </row>
    <row r="64" spans="1:31">
      <c r="B64" s="18"/>
      <c r="L64" s="18"/>
    </row>
    <row r="65" spans="1:31" s="2" customFormat="1" ht="12.75">
      <c r="A65" s="157"/>
      <c r="B65" s="28"/>
      <c r="C65" s="157"/>
      <c r="D65" s="185" t="s">
        <v>45</v>
      </c>
      <c r="E65" s="41"/>
      <c r="F65" s="41"/>
      <c r="G65" s="185" t="s">
        <v>46</v>
      </c>
      <c r="H65" s="41"/>
      <c r="I65" s="41"/>
      <c r="J65" s="41"/>
      <c r="K65" s="41"/>
      <c r="L65" s="3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</row>
    <row r="66" spans="1:31">
      <c r="B66" s="18"/>
      <c r="L66" s="18"/>
    </row>
    <row r="67" spans="1:31">
      <c r="B67" s="18"/>
      <c r="L67" s="18"/>
    </row>
    <row r="68" spans="1:31">
      <c r="B68" s="18"/>
      <c r="L68" s="18"/>
    </row>
    <row r="69" spans="1:31">
      <c r="B69" s="18"/>
      <c r="L69" s="18"/>
    </row>
    <row r="70" spans="1:31">
      <c r="B70" s="18"/>
      <c r="L70" s="18"/>
    </row>
    <row r="71" spans="1:31">
      <c r="B71" s="18"/>
      <c r="L71" s="18"/>
    </row>
    <row r="72" spans="1:31">
      <c r="B72" s="18"/>
      <c r="L72" s="18"/>
    </row>
    <row r="73" spans="1:31">
      <c r="B73" s="18"/>
      <c r="L73" s="18"/>
    </row>
    <row r="74" spans="1:31">
      <c r="B74" s="18"/>
      <c r="L74" s="18"/>
    </row>
    <row r="75" spans="1:31">
      <c r="B75" s="18"/>
      <c r="L75" s="18"/>
    </row>
    <row r="76" spans="1:31" s="2" customFormat="1" ht="12.75">
      <c r="A76" s="157"/>
      <c r="B76" s="28"/>
      <c r="C76" s="157"/>
      <c r="D76" s="186" t="s">
        <v>43</v>
      </c>
      <c r="E76" s="156"/>
      <c r="F76" s="187" t="s">
        <v>44</v>
      </c>
      <c r="G76" s="186" t="s">
        <v>43</v>
      </c>
      <c r="H76" s="156"/>
      <c r="I76" s="156"/>
      <c r="J76" s="188" t="s">
        <v>44</v>
      </c>
      <c r="K76" s="156"/>
      <c r="L76" s="3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</row>
    <row r="77" spans="1:31" s="2" customFormat="1" ht="14.45" customHeight="1">
      <c r="A77" s="15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</row>
    <row r="81" spans="1:47" s="2" customFormat="1" ht="6.95" customHeight="1">
      <c r="A81" s="15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</row>
    <row r="82" spans="1:47" s="2" customFormat="1" ht="24.95" customHeight="1">
      <c r="A82" s="157"/>
      <c r="B82" s="28"/>
      <c r="C82" s="170" t="s">
        <v>77</v>
      </c>
      <c r="D82" s="157"/>
      <c r="E82" s="157"/>
      <c r="F82" s="157"/>
      <c r="G82" s="157"/>
      <c r="H82" s="157"/>
      <c r="I82" s="157"/>
      <c r="J82" s="157"/>
      <c r="K82" s="157"/>
      <c r="L82" s="3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</row>
    <row r="83" spans="1:47" s="2" customFormat="1" ht="6.95" customHeight="1">
      <c r="A83" s="157"/>
      <c r="B83" s="28"/>
      <c r="C83" s="157"/>
      <c r="D83" s="157"/>
      <c r="E83" s="157"/>
      <c r="F83" s="157"/>
      <c r="G83" s="157"/>
      <c r="H83" s="157"/>
      <c r="I83" s="157"/>
      <c r="J83" s="157"/>
      <c r="K83" s="157"/>
      <c r="L83" s="3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</row>
    <row r="84" spans="1:47" s="2" customFormat="1" ht="12" customHeight="1">
      <c r="A84" s="157"/>
      <c r="B84" s="28"/>
      <c r="C84" s="172" t="s">
        <v>14</v>
      </c>
      <c r="D84" s="157"/>
      <c r="E84" s="157"/>
      <c r="F84" s="157"/>
      <c r="G84" s="157"/>
      <c r="H84" s="157"/>
      <c r="I84" s="157"/>
      <c r="J84" s="157"/>
      <c r="K84" s="157"/>
      <c r="L84" s="3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</row>
    <row r="85" spans="1:47" s="2" customFormat="1" ht="25.5" customHeight="1">
      <c r="A85" s="157"/>
      <c r="B85" s="28"/>
      <c r="C85" s="157"/>
      <c r="D85" s="157"/>
      <c r="E85" s="341" t="str">
        <f>E7</f>
        <v>Terénní a sadové úpravy v areálu bývalých kasáren Hranečník</v>
      </c>
      <c r="F85" s="342"/>
      <c r="G85" s="342"/>
      <c r="H85" s="342"/>
      <c r="I85" s="157"/>
      <c r="J85" s="157"/>
      <c r="K85" s="157"/>
      <c r="L85" s="3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</row>
    <row r="86" spans="1:47" s="2" customFormat="1" ht="12" customHeight="1">
      <c r="A86" s="157"/>
      <c r="B86" s="28"/>
      <c r="C86" s="172" t="s">
        <v>153</v>
      </c>
      <c r="D86" s="157"/>
      <c r="E86" s="157"/>
      <c r="F86" s="157"/>
      <c r="G86" s="157"/>
      <c r="H86" s="157"/>
      <c r="I86" s="157"/>
      <c r="J86" s="157"/>
      <c r="K86" s="157"/>
      <c r="L86" s="3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</row>
    <row r="87" spans="1:47" s="2" customFormat="1" ht="16.5" customHeight="1">
      <c r="A87" s="157"/>
      <c r="B87" s="28"/>
      <c r="C87" s="157"/>
      <c r="D87" s="157"/>
      <c r="E87" s="340" t="str">
        <f>E9</f>
        <v xml:space="preserve">Hranecnik - Sanace podmáčené zeminy u jižního svahu </v>
      </c>
      <c r="F87" s="339"/>
      <c r="G87" s="339"/>
      <c r="H87" s="339"/>
      <c r="I87" s="157"/>
      <c r="J87" s="157"/>
      <c r="K87" s="157"/>
      <c r="L87" s="3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</row>
    <row r="88" spans="1:47" s="2" customFormat="1" ht="6.95" customHeight="1">
      <c r="A88" s="157"/>
      <c r="B88" s="28"/>
      <c r="C88" s="157"/>
      <c r="D88" s="157"/>
      <c r="E88" s="157"/>
      <c r="F88" s="157"/>
      <c r="G88" s="157"/>
      <c r="H88" s="157"/>
      <c r="I88" s="157"/>
      <c r="J88" s="157"/>
      <c r="K88" s="157"/>
      <c r="L88" s="3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</row>
    <row r="89" spans="1:47" s="2" customFormat="1" ht="12" customHeight="1">
      <c r="A89" s="157"/>
      <c r="B89" s="28"/>
      <c r="C89" s="172" t="s">
        <v>17</v>
      </c>
      <c r="D89" s="157"/>
      <c r="E89" s="157"/>
      <c r="F89" s="173" t="str">
        <f>F12</f>
        <v xml:space="preserve"> </v>
      </c>
      <c r="G89" s="157"/>
      <c r="H89" s="157"/>
      <c r="I89" s="172" t="s">
        <v>19</v>
      </c>
      <c r="J89" s="174">
        <f>IF(J12="","",J12)</f>
        <v>44069</v>
      </c>
      <c r="K89" s="157"/>
      <c r="L89" s="3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</row>
    <row r="90" spans="1:47" s="2" customFormat="1" ht="6.95" customHeight="1">
      <c r="A90" s="157"/>
      <c r="B90" s="28"/>
      <c r="C90" s="157"/>
      <c r="D90" s="157"/>
      <c r="E90" s="157"/>
      <c r="F90" s="157"/>
      <c r="G90" s="157"/>
      <c r="H90" s="157"/>
      <c r="I90" s="157"/>
      <c r="J90" s="157"/>
      <c r="K90" s="157"/>
      <c r="L90" s="3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</row>
    <row r="91" spans="1:47" s="2" customFormat="1" ht="15.2" customHeight="1">
      <c r="A91" s="157"/>
      <c r="B91" s="28"/>
      <c r="C91" s="172" t="s">
        <v>20</v>
      </c>
      <c r="D91" s="157"/>
      <c r="E91" s="157"/>
      <c r="F91" s="173" t="str">
        <f>E15</f>
        <v xml:space="preserve"> </v>
      </c>
      <c r="G91" s="157"/>
      <c r="H91" s="157"/>
      <c r="I91" s="172" t="s">
        <v>24</v>
      </c>
      <c r="J91" s="189" t="str">
        <f>E21</f>
        <v xml:space="preserve"> </v>
      </c>
      <c r="K91" s="157"/>
      <c r="L91" s="3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</row>
    <row r="92" spans="1:47" s="2" customFormat="1" ht="15.2" customHeight="1">
      <c r="A92" s="157"/>
      <c r="B92" s="28"/>
      <c r="C92" s="172" t="s">
        <v>23</v>
      </c>
      <c r="D92" s="157"/>
      <c r="E92" s="157"/>
      <c r="F92" s="173" t="str">
        <f>IF(E18="","",E18)</f>
        <v xml:space="preserve"> </v>
      </c>
      <c r="G92" s="157"/>
      <c r="H92" s="157"/>
      <c r="I92" s="172" t="s">
        <v>26</v>
      </c>
      <c r="J92" s="189" t="str">
        <f>E24</f>
        <v xml:space="preserve"> </v>
      </c>
      <c r="K92" s="157"/>
      <c r="L92" s="3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</row>
    <row r="93" spans="1:47" s="2" customFormat="1" ht="10.35" customHeight="1">
      <c r="A93" s="157"/>
      <c r="B93" s="28"/>
      <c r="C93" s="157"/>
      <c r="D93" s="157"/>
      <c r="E93" s="157"/>
      <c r="F93" s="157"/>
      <c r="G93" s="157"/>
      <c r="H93" s="157"/>
      <c r="I93" s="157"/>
      <c r="J93" s="157"/>
      <c r="K93" s="157"/>
      <c r="L93" s="3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</row>
    <row r="94" spans="1:47" s="2" customFormat="1" ht="29.25" customHeight="1">
      <c r="A94" s="157"/>
      <c r="B94" s="28"/>
      <c r="C94" s="190" t="s">
        <v>78</v>
      </c>
      <c r="D94" s="87"/>
      <c r="E94" s="87"/>
      <c r="F94" s="87"/>
      <c r="G94" s="87"/>
      <c r="H94" s="87"/>
      <c r="I94" s="87"/>
      <c r="J94" s="191" t="s">
        <v>79</v>
      </c>
      <c r="K94" s="87"/>
      <c r="L94" s="3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</row>
    <row r="95" spans="1:47" s="2" customFormat="1" ht="10.35" customHeight="1">
      <c r="A95" s="157"/>
      <c r="B95" s="28"/>
      <c r="C95" s="157"/>
      <c r="D95" s="157"/>
      <c r="E95" s="157"/>
      <c r="F95" s="157"/>
      <c r="G95" s="157"/>
      <c r="H95" s="157"/>
      <c r="I95" s="157"/>
      <c r="J95" s="157"/>
      <c r="K95" s="157"/>
      <c r="L95" s="3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</row>
    <row r="96" spans="1:47" s="2" customFormat="1" ht="22.7" customHeight="1">
      <c r="A96" s="157"/>
      <c r="B96" s="28"/>
      <c r="C96" s="192" t="s">
        <v>80</v>
      </c>
      <c r="D96" s="157"/>
      <c r="E96" s="157"/>
      <c r="F96" s="157"/>
      <c r="G96" s="157"/>
      <c r="H96" s="157"/>
      <c r="I96" s="157"/>
      <c r="J96" s="176">
        <f>J119</f>
        <v>0</v>
      </c>
      <c r="K96" s="157"/>
      <c r="L96" s="3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U96" s="15" t="s">
        <v>81</v>
      </c>
    </row>
    <row r="97" spans="1:31" s="193" customFormat="1" ht="24.95" customHeight="1">
      <c r="B97" s="194"/>
      <c r="D97" s="195" t="s">
        <v>154</v>
      </c>
      <c r="E97" s="196"/>
      <c r="F97" s="196"/>
      <c r="G97" s="196"/>
      <c r="H97" s="196"/>
      <c r="I97" s="196"/>
      <c r="J97" s="197">
        <f>J120</f>
        <v>0</v>
      </c>
      <c r="L97" s="194"/>
    </row>
    <row r="98" spans="1:31" s="198" customFormat="1" ht="19.899999999999999" customHeight="1">
      <c r="B98" s="199"/>
      <c r="D98" s="200" t="s">
        <v>155</v>
      </c>
      <c r="E98" s="201"/>
      <c r="F98" s="201"/>
      <c r="G98" s="201"/>
      <c r="H98" s="201"/>
      <c r="I98" s="201"/>
      <c r="J98" s="202">
        <f>J121</f>
        <v>0</v>
      </c>
      <c r="L98" s="199"/>
    </row>
    <row r="99" spans="1:31" s="198" customFormat="1" ht="19.899999999999999" customHeight="1">
      <c r="B99" s="199"/>
      <c r="D99" s="200" t="s">
        <v>156</v>
      </c>
      <c r="E99" s="201"/>
      <c r="F99" s="201"/>
      <c r="G99" s="201"/>
      <c r="H99" s="201"/>
      <c r="I99" s="201"/>
      <c r="J99" s="202">
        <f>J150</f>
        <v>0</v>
      </c>
      <c r="L99" s="199"/>
    </row>
    <row r="100" spans="1:31" s="2" customFormat="1" ht="21.75" customHeight="1">
      <c r="A100" s="157"/>
      <c r="B100" s="28"/>
      <c r="C100" s="157"/>
      <c r="D100" s="157"/>
      <c r="E100" s="157"/>
      <c r="F100" s="157"/>
      <c r="G100" s="157"/>
      <c r="H100" s="157"/>
      <c r="I100" s="157"/>
      <c r="J100" s="157"/>
      <c r="K100" s="157"/>
      <c r="L100" s="3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</row>
    <row r="101" spans="1:31" s="2" customFormat="1" ht="6.95" customHeight="1">
      <c r="A101" s="157"/>
      <c r="B101" s="42"/>
      <c r="C101" s="43"/>
      <c r="D101" s="43"/>
      <c r="E101" s="43"/>
      <c r="F101" s="43"/>
      <c r="G101" s="43"/>
      <c r="H101" s="43"/>
      <c r="I101" s="43"/>
      <c r="J101" s="43"/>
      <c r="K101" s="43"/>
      <c r="L101" s="3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</row>
    <row r="105" spans="1:31" s="2" customFormat="1" ht="6.95" customHeight="1">
      <c r="A105" s="157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</row>
    <row r="106" spans="1:31" s="2" customFormat="1" ht="24.95" customHeight="1">
      <c r="A106" s="157"/>
      <c r="B106" s="28"/>
      <c r="C106" s="170" t="s">
        <v>85</v>
      </c>
      <c r="D106" s="157"/>
      <c r="E106" s="157"/>
      <c r="F106" s="157"/>
      <c r="G106" s="157"/>
      <c r="H106" s="157"/>
      <c r="I106" s="157"/>
      <c r="J106" s="157"/>
      <c r="K106" s="157"/>
      <c r="L106" s="3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</row>
    <row r="107" spans="1:31" s="2" customFormat="1" ht="6.95" customHeight="1">
      <c r="A107" s="157"/>
      <c r="B107" s="28"/>
      <c r="C107" s="157"/>
      <c r="D107" s="157"/>
      <c r="E107" s="157"/>
      <c r="F107" s="157"/>
      <c r="G107" s="157"/>
      <c r="H107" s="157"/>
      <c r="I107" s="157"/>
      <c r="J107" s="157"/>
      <c r="K107" s="157"/>
      <c r="L107" s="3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</row>
    <row r="108" spans="1:31" s="2" customFormat="1" ht="12" customHeight="1">
      <c r="A108" s="157"/>
      <c r="B108" s="28"/>
      <c r="C108" s="172" t="s">
        <v>14</v>
      </c>
      <c r="D108" s="157"/>
      <c r="E108" s="157"/>
      <c r="F108" s="157"/>
      <c r="G108" s="157"/>
      <c r="H108" s="157"/>
      <c r="I108" s="157"/>
      <c r="J108" s="157"/>
      <c r="K108" s="157"/>
      <c r="L108" s="3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</row>
    <row r="109" spans="1:31" s="2" customFormat="1" ht="25.5" customHeight="1">
      <c r="A109" s="157"/>
      <c r="B109" s="28"/>
      <c r="C109" s="157"/>
      <c r="D109" s="157"/>
      <c r="E109" s="341" t="str">
        <f>E7</f>
        <v>Terénní a sadové úpravy v areálu bývalých kasáren Hranečník</v>
      </c>
      <c r="F109" s="342"/>
      <c r="G109" s="342"/>
      <c r="H109" s="342"/>
      <c r="I109" s="157"/>
      <c r="J109" s="157"/>
      <c r="K109" s="157"/>
      <c r="L109" s="3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</row>
    <row r="110" spans="1:31" s="2" customFormat="1" ht="12" customHeight="1">
      <c r="A110" s="157"/>
      <c r="B110" s="28"/>
      <c r="C110" s="172" t="s">
        <v>153</v>
      </c>
      <c r="D110" s="157"/>
      <c r="E110" s="157"/>
      <c r="F110" s="157"/>
      <c r="G110" s="157"/>
      <c r="H110" s="157"/>
      <c r="I110" s="157"/>
      <c r="J110" s="157"/>
      <c r="K110" s="157"/>
      <c r="L110" s="3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</row>
    <row r="111" spans="1:31" s="2" customFormat="1" ht="16.5" customHeight="1">
      <c r="A111" s="157"/>
      <c r="B111" s="28"/>
      <c r="C111" s="157"/>
      <c r="D111" s="157"/>
      <c r="E111" s="340" t="str">
        <f>E9</f>
        <v xml:space="preserve">Hranecnik - Sanace podmáčené zeminy u jižního svahu </v>
      </c>
      <c r="F111" s="339"/>
      <c r="G111" s="339"/>
      <c r="H111" s="339"/>
      <c r="I111" s="157"/>
      <c r="J111" s="157"/>
      <c r="K111" s="157"/>
      <c r="L111" s="3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</row>
    <row r="112" spans="1:31" s="2" customFormat="1" ht="6.95" customHeight="1">
      <c r="A112" s="157"/>
      <c r="B112" s="28"/>
      <c r="C112" s="157"/>
      <c r="D112" s="157"/>
      <c r="E112" s="157"/>
      <c r="F112" s="157"/>
      <c r="G112" s="157"/>
      <c r="H112" s="157"/>
      <c r="I112" s="157"/>
      <c r="J112" s="157"/>
      <c r="K112" s="157"/>
      <c r="L112" s="3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</row>
    <row r="113" spans="1:65" s="2" customFormat="1" ht="12" customHeight="1">
      <c r="A113" s="157"/>
      <c r="B113" s="28"/>
      <c r="C113" s="172" t="s">
        <v>17</v>
      </c>
      <c r="D113" s="157"/>
      <c r="E113" s="157"/>
      <c r="F113" s="173" t="str">
        <f>F12</f>
        <v xml:space="preserve"> </v>
      </c>
      <c r="G113" s="157"/>
      <c r="H113" s="157"/>
      <c r="I113" s="172" t="s">
        <v>19</v>
      </c>
      <c r="J113" s="174">
        <f>IF(J12="","",J12)</f>
        <v>44069</v>
      </c>
      <c r="K113" s="157"/>
      <c r="L113" s="3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</row>
    <row r="114" spans="1:65" s="2" customFormat="1" ht="6.95" customHeight="1">
      <c r="A114" s="157"/>
      <c r="B114" s="28"/>
      <c r="C114" s="157"/>
      <c r="D114" s="157"/>
      <c r="E114" s="157"/>
      <c r="F114" s="157"/>
      <c r="G114" s="157"/>
      <c r="H114" s="157"/>
      <c r="I114" s="157"/>
      <c r="J114" s="157"/>
      <c r="K114" s="157"/>
      <c r="L114" s="3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</row>
    <row r="115" spans="1:65" s="2" customFormat="1" ht="15.2" customHeight="1">
      <c r="A115" s="157"/>
      <c r="B115" s="28"/>
      <c r="C115" s="172" t="s">
        <v>20</v>
      </c>
      <c r="D115" s="157"/>
      <c r="E115" s="157"/>
      <c r="F115" s="173" t="str">
        <f>E15</f>
        <v xml:space="preserve"> </v>
      </c>
      <c r="G115" s="157"/>
      <c r="H115" s="157"/>
      <c r="I115" s="172" t="s">
        <v>24</v>
      </c>
      <c r="J115" s="189" t="str">
        <f>E21</f>
        <v xml:space="preserve"> </v>
      </c>
      <c r="K115" s="157"/>
      <c r="L115" s="3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</row>
    <row r="116" spans="1:65" s="2" customFormat="1" ht="15.2" customHeight="1">
      <c r="A116" s="157"/>
      <c r="B116" s="28"/>
      <c r="C116" s="172" t="s">
        <v>23</v>
      </c>
      <c r="D116" s="157"/>
      <c r="E116" s="157"/>
      <c r="F116" s="173" t="str">
        <f>IF(E18="","",E18)</f>
        <v xml:space="preserve"> </v>
      </c>
      <c r="G116" s="157"/>
      <c r="H116" s="157"/>
      <c r="I116" s="172" t="s">
        <v>26</v>
      </c>
      <c r="J116" s="189" t="str">
        <f>E24</f>
        <v xml:space="preserve"> </v>
      </c>
      <c r="K116" s="157"/>
      <c r="L116" s="3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</row>
    <row r="117" spans="1:65" s="2" customFormat="1" ht="10.35" customHeight="1">
      <c r="A117" s="157"/>
      <c r="B117" s="28"/>
      <c r="C117" s="157"/>
      <c r="D117" s="157"/>
      <c r="E117" s="157"/>
      <c r="F117" s="157"/>
      <c r="G117" s="157"/>
      <c r="H117" s="157"/>
      <c r="I117" s="157"/>
      <c r="J117" s="157"/>
      <c r="K117" s="157"/>
      <c r="L117" s="3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</row>
    <row r="118" spans="1:65" s="11" customFormat="1" ht="29.25" customHeight="1">
      <c r="A118" s="106"/>
      <c r="B118" s="107"/>
      <c r="C118" s="203" t="s">
        <v>86</v>
      </c>
      <c r="D118" s="204" t="s">
        <v>53</v>
      </c>
      <c r="E118" s="204" t="s">
        <v>49</v>
      </c>
      <c r="F118" s="204" t="s">
        <v>50</v>
      </c>
      <c r="G118" s="204" t="s">
        <v>87</v>
      </c>
      <c r="H118" s="204" t="s">
        <v>88</v>
      </c>
      <c r="I118" s="204" t="s">
        <v>89</v>
      </c>
      <c r="J118" s="205" t="s">
        <v>79</v>
      </c>
      <c r="K118" s="206" t="s">
        <v>90</v>
      </c>
      <c r="L118" s="112"/>
      <c r="M118" s="207" t="s">
        <v>1</v>
      </c>
      <c r="N118" s="287"/>
      <c r="O118" s="208" t="s">
        <v>91</v>
      </c>
      <c r="P118" s="208" t="s">
        <v>92</v>
      </c>
      <c r="Q118" s="208" t="s">
        <v>93</v>
      </c>
      <c r="R118" s="208" t="s">
        <v>94</v>
      </c>
      <c r="S118" s="208" t="s">
        <v>95</v>
      </c>
      <c r="T118" s="209" t="s">
        <v>96</v>
      </c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</row>
    <row r="119" spans="1:65" s="2" customFormat="1" ht="22.7" customHeight="1">
      <c r="A119" s="157"/>
      <c r="B119" s="28"/>
      <c r="C119" s="210" t="s">
        <v>97</v>
      </c>
      <c r="D119" s="157"/>
      <c r="E119" s="157"/>
      <c r="F119" s="157"/>
      <c r="G119" s="157"/>
      <c r="H119" s="157"/>
      <c r="I119" s="157"/>
      <c r="J119" s="211">
        <f>BK119</f>
        <v>0</v>
      </c>
      <c r="K119" s="157"/>
      <c r="L119" s="28"/>
      <c r="M119" s="58"/>
      <c r="N119" s="286"/>
      <c r="O119" s="59"/>
      <c r="P119" s="212">
        <f>P120</f>
        <v>0</v>
      </c>
      <c r="Q119" s="59"/>
      <c r="R119" s="212">
        <f>R120</f>
        <v>0</v>
      </c>
      <c r="S119" s="59"/>
      <c r="T119" s="213">
        <f>T120</f>
        <v>0</v>
      </c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T119" s="15" t="s">
        <v>67</v>
      </c>
      <c r="AU119" s="15" t="s">
        <v>81</v>
      </c>
      <c r="BK119" s="214">
        <f>BK120</f>
        <v>0</v>
      </c>
    </row>
    <row r="120" spans="1:65" s="215" customFormat="1" ht="25.9" customHeight="1">
      <c r="B120" s="216"/>
      <c r="D120" s="217" t="s">
        <v>67</v>
      </c>
      <c r="E120" s="218" t="s">
        <v>157</v>
      </c>
      <c r="F120" s="218" t="s">
        <v>158</v>
      </c>
      <c r="J120" s="219">
        <f>BK120</f>
        <v>0</v>
      </c>
      <c r="L120" s="216"/>
      <c r="M120" s="220"/>
      <c r="N120" s="221"/>
      <c r="O120" s="221"/>
      <c r="P120" s="222">
        <f>P121+P150</f>
        <v>0</v>
      </c>
      <c r="Q120" s="221"/>
      <c r="R120" s="222">
        <f>R121+R150</f>
        <v>0</v>
      </c>
      <c r="S120" s="221"/>
      <c r="T120" s="223">
        <f>T121+T150</f>
        <v>0</v>
      </c>
      <c r="AR120" s="217" t="s">
        <v>73</v>
      </c>
      <c r="AT120" s="224" t="s">
        <v>67</v>
      </c>
      <c r="AU120" s="224" t="s">
        <v>68</v>
      </c>
      <c r="AY120" s="217" t="s">
        <v>101</v>
      </c>
      <c r="BK120" s="225">
        <f>BK121+BK150</f>
        <v>0</v>
      </c>
    </row>
    <row r="121" spans="1:65" s="215" customFormat="1" ht="22.7" customHeight="1">
      <c r="B121" s="216"/>
      <c r="D121" s="217" t="s">
        <v>67</v>
      </c>
      <c r="E121" s="226" t="s">
        <v>73</v>
      </c>
      <c r="F121" s="226" t="s">
        <v>159</v>
      </c>
      <c r="J121" s="227">
        <f>BK121</f>
        <v>0</v>
      </c>
      <c r="L121" s="216"/>
      <c r="M121" s="220"/>
      <c r="N121" s="221"/>
      <c r="O121" s="221"/>
      <c r="P121" s="222">
        <f>SUM(P122:P149)</f>
        <v>0</v>
      </c>
      <c r="Q121" s="221"/>
      <c r="R121" s="222">
        <f>SUM(R122:R149)</f>
        <v>0</v>
      </c>
      <c r="S121" s="221"/>
      <c r="T121" s="223">
        <f>SUM(T122:T149)</f>
        <v>0</v>
      </c>
      <c r="AR121" s="217" t="s">
        <v>73</v>
      </c>
      <c r="AT121" s="224" t="s">
        <v>67</v>
      </c>
      <c r="AU121" s="224" t="s">
        <v>73</v>
      </c>
      <c r="AY121" s="217" t="s">
        <v>101</v>
      </c>
      <c r="BK121" s="225">
        <f>SUM(BK122:BK149)</f>
        <v>0</v>
      </c>
    </row>
    <row r="122" spans="1:65" s="2" customFormat="1" ht="48" customHeight="1">
      <c r="A122" s="157"/>
      <c r="B122" s="129"/>
      <c r="C122" s="228" t="s">
        <v>73</v>
      </c>
      <c r="D122" s="228" t="s">
        <v>104</v>
      </c>
      <c r="E122" s="131" t="s">
        <v>255</v>
      </c>
      <c r="F122" s="132" t="s">
        <v>256</v>
      </c>
      <c r="G122" s="231" t="s">
        <v>107</v>
      </c>
      <c r="H122" s="232">
        <v>8</v>
      </c>
      <c r="I122" s="233">
        <v>0</v>
      </c>
      <c r="J122" s="233">
        <f>ROUND(I122*H122,2)</f>
        <v>0</v>
      </c>
      <c r="K122" s="136"/>
      <c r="L122" s="28"/>
      <c r="M122" s="234"/>
      <c r="N122" s="235"/>
      <c r="O122" s="236"/>
      <c r="P122" s="236"/>
      <c r="Q122" s="236"/>
      <c r="R122" s="236"/>
      <c r="S122" s="236"/>
      <c r="T122" s="23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R122" s="238" t="s">
        <v>100</v>
      </c>
      <c r="AT122" s="238" t="s">
        <v>104</v>
      </c>
      <c r="AU122" s="238" t="s">
        <v>75</v>
      </c>
      <c r="AY122" s="15" t="s">
        <v>101</v>
      </c>
      <c r="BE122" s="142">
        <f>IF(N122="základní",J122,0)</f>
        <v>0</v>
      </c>
      <c r="BF122" s="142">
        <f>IF(N122="snížená",J122,0)</f>
        <v>0</v>
      </c>
      <c r="BG122" s="142">
        <f>IF(N122="zákl. přenesená",J122,0)</f>
        <v>0</v>
      </c>
      <c r="BH122" s="142">
        <f>IF(N122="sníž. přenesená",J122,0)</f>
        <v>0</v>
      </c>
      <c r="BI122" s="142">
        <f>IF(N122="nulová",J122,0)</f>
        <v>0</v>
      </c>
      <c r="BJ122" s="15" t="s">
        <v>73</v>
      </c>
      <c r="BK122" s="142">
        <f>ROUND(I122*H122,2)</f>
        <v>0</v>
      </c>
      <c r="BL122" s="15" t="s">
        <v>100</v>
      </c>
      <c r="BM122" s="238" t="s">
        <v>75</v>
      </c>
    </row>
    <row r="123" spans="1:65" s="239" customFormat="1">
      <c r="B123" s="240"/>
      <c r="D123" s="241" t="s">
        <v>129</v>
      </c>
      <c r="E123" s="242" t="s">
        <v>1</v>
      </c>
      <c r="F123" s="243" t="s">
        <v>160</v>
      </c>
      <c r="H123" s="244">
        <v>8</v>
      </c>
      <c r="L123" s="240"/>
      <c r="M123" s="245"/>
      <c r="N123" s="246"/>
      <c r="O123" s="246"/>
      <c r="P123" s="246"/>
      <c r="Q123" s="246"/>
      <c r="R123" s="246"/>
      <c r="S123" s="246"/>
      <c r="T123" s="247"/>
      <c r="AT123" s="242" t="s">
        <v>129</v>
      </c>
      <c r="AU123" s="242" t="s">
        <v>75</v>
      </c>
      <c r="AV123" s="239" t="s">
        <v>75</v>
      </c>
      <c r="AW123" s="239" t="s">
        <v>25</v>
      </c>
      <c r="AX123" s="239" t="s">
        <v>68</v>
      </c>
      <c r="AY123" s="242" t="s">
        <v>101</v>
      </c>
    </row>
    <row r="124" spans="1:65" s="248" customFormat="1">
      <c r="B124" s="249"/>
      <c r="D124" s="241" t="s">
        <v>129</v>
      </c>
      <c r="E124" s="250" t="s">
        <v>1</v>
      </c>
      <c r="F124" s="251" t="s">
        <v>161</v>
      </c>
      <c r="H124" s="252">
        <v>8</v>
      </c>
      <c r="L124" s="249"/>
      <c r="M124" s="253"/>
      <c r="N124" s="254"/>
      <c r="O124" s="254"/>
      <c r="P124" s="254"/>
      <c r="Q124" s="254"/>
      <c r="R124" s="254"/>
      <c r="S124" s="254"/>
      <c r="T124" s="255"/>
      <c r="AT124" s="250" t="s">
        <v>129</v>
      </c>
      <c r="AU124" s="250" t="s">
        <v>75</v>
      </c>
      <c r="AV124" s="248" t="s">
        <v>100</v>
      </c>
      <c r="AW124" s="248" t="s">
        <v>25</v>
      </c>
      <c r="AX124" s="248" t="s">
        <v>73</v>
      </c>
      <c r="AY124" s="250" t="s">
        <v>101</v>
      </c>
    </row>
    <row r="125" spans="1:65" s="2" customFormat="1" ht="60" customHeight="1">
      <c r="A125" s="157"/>
      <c r="B125" s="129"/>
      <c r="C125" s="228" t="s">
        <v>75</v>
      </c>
      <c r="D125" s="228" t="s">
        <v>104</v>
      </c>
      <c r="E125" s="229" t="s">
        <v>162</v>
      </c>
      <c r="F125" s="230" t="s">
        <v>163</v>
      </c>
      <c r="G125" s="231" t="s">
        <v>107</v>
      </c>
      <c r="H125" s="232">
        <v>4</v>
      </c>
      <c r="I125" s="233">
        <v>0</v>
      </c>
      <c r="J125" s="233">
        <f>ROUND(I125*H125,2)</f>
        <v>0</v>
      </c>
      <c r="K125" s="136"/>
      <c r="L125" s="28"/>
      <c r="M125" s="234"/>
      <c r="N125" s="235"/>
      <c r="O125" s="236"/>
      <c r="P125" s="236"/>
      <c r="Q125" s="236"/>
      <c r="R125" s="236"/>
      <c r="S125" s="236"/>
      <c r="T125" s="23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R125" s="238" t="s">
        <v>100</v>
      </c>
      <c r="AT125" s="238" t="s">
        <v>104</v>
      </c>
      <c r="AU125" s="238" t="s">
        <v>75</v>
      </c>
      <c r="AY125" s="15" t="s">
        <v>101</v>
      </c>
      <c r="BE125" s="142">
        <f>IF(N125="základní",J125,0)</f>
        <v>0</v>
      </c>
      <c r="BF125" s="142">
        <f>IF(N125="snížená",J125,0)</f>
        <v>0</v>
      </c>
      <c r="BG125" s="142">
        <f>IF(N125="zákl. přenesená",J125,0)</f>
        <v>0</v>
      </c>
      <c r="BH125" s="142">
        <f>IF(N125="sníž. přenesená",J125,0)</f>
        <v>0</v>
      </c>
      <c r="BI125" s="142">
        <f>IF(N125="nulová",J125,0)</f>
        <v>0</v>
      </c>
      <c r="BJ125" s="15" t="s">
        <v>73</v>
      </c>
      <c r="BK125" s="142">
        <f>ROUND(I125*H125,2)</f>
        <v>0</v>
      </c>
      <c r="BL125" s="15" t="s">
        <v>100</v>
      </c>
      <c r="BM125" s="238" t="s">
        <v>100</v>
      </c>
    </row>
    <row r="126" spans="1:65" s="2" customFormat="1" ht="48" customHeight="1">
      <c r="A126" s="157"/>
      <c r="B126" s="129"/>
      <c r="C126" s="228" t="s">
        <v>113</v>
      </c>
      <c r="D126" s="228" t="s">
        <v>104</v>
      </c>
      <c r="E126" s="229" t="s">
        <v>164</v>
      </c>
      <c r="F126" s="230" t="s">
        <v>165</v>
      </c>
      <c r="G126" s="231" t="s">
        <v>107</v>
      </c>
      <c r="H126" s="232">
        <v>8</v>
      </c>
      <c r="I126" s="233">
        <v>0</v>
      </c>
      <c r="J126" s="233">
        <f>ROUND(I126*H126,2)</f>
        <v>0</v>
      </c>
      <c r="K126" s="136"/>
      <c r="L126" s="28"/>
      <c r="M126" s="234"/>
      <c r="N126" s="235"/>
      <c r="O126" s="236"/>
      <c r="P126" s="236"/>
      <c r="Q126" s="236"/>
      <c r="R126" s="236"/>
      <c r="S126" s="236"/>
      <c r="T126" s="23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R126" s="238" t="s">
        <v>100</v>
      </c>
      <c r="AT126" s="238" t="s">
        <v>104</v>
      </c>
      <c r="AU126" s="238" t="s">
        <v>75</v>
      </c>
      <c r="AY126" s="15" t="s">
        <v>101</v>
      </c>
      <c r="BE126" s="142">
        <f>IF(N126="základní",J126,0)</f>
        <v>0</v>
      </c>
      <c r="BF126" s="142">
        <f>IF(N126="snížená",J126,0)</f>
        <v>0</v>
      </c>
      <c r="BG126" s="142">
        <f>IF(N126="zákl. přenesená",J126,0)</f>
        <v>0</v>
      </c>
      <c r="BH126" s="142">
        <f>IF(N126="sníž. přenesená",J126,0)</f>
        <v>0</v>
      </c>
      <c r="BI126" s="142">
        <f>IF(N126="nulová",J126,0)</f>
        <v>0</v>
      </c>
      <c r="BJ126" s="15" t="s">
        <v>73</v>
      </c>
      <c r="BK126" s="142">
        <f>ROUND(I126*H126,2)</f>
        <v>0</v>
      </c>
      <c r="BL126" s="15" t="s">
        <v>100</v>
      </c>
      <c r="BM126" s="238" t="s">
        <v>125</v>
      </c>
    </row>
    <row r="127" spans="1:65" s="2" customFormat="1" ht="60" customHeight="1">
      <c r="A127" s="157"/>
      <c r="B127" s="129"/>
      <c r="C127" s="228" t="s">
        <v>100</v>
      </c>
      <c r="D127" s="228" t="s">
        <v>104</v>
      </c>
      <c r="E127" s="229" t="s">
        <v>166</v>
      </c>
      <c r="F127" s="230" t="s">
        <v>167</v>
      </c>
      <c r="G127" s="231" t="s">
        <v>107</v>
      </c>
      <c r="H127" s="232">
        <v>32</v>
      </c>
      <c r="I127" s="233">
        <v>0</v>
      </c>
      <c r="J127" s="233">
        <f>ROUND(I127*H127,2)</f>
        <v>0</v>
      </c>
      <c r="K127" s="136"/>
      <c r="L127" s="28"/>
      <c r="M127" s="234"/>
      <c r="N127" s="235"/>
      <c r="O127" s="236"/>
      <c r="P127" s="236"/>
      <c r="Q127" s="236"/>
      <c r="R127" s="236"/>
      <c r="S127" s="236"/>
      <c r="T127" s="23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R127" s="238" t="s">
        <v>100</v>
      </c>
      <c r="AT127" s="238" t="s">
        <v>104</v>
      </c>
      <c r="AU127" s="238" t="s">
        <v>75</v>
      </c>
      <c r="AY127" s="15" t="s">
        <v>101</v>
      </c>
      <c r="BE127" s="142">
        <f>IF(N127="základní",J127,0)</f>
        <v>0</v>
      </c>
      <c r="BF127" s="142">
        <f>IF(N127="snížená",J127,0)</f>
        <v>0</v>
      </c>
      <c r="BG127" s="142">
        <f>IF(N127="zákl. přenesená",J127,0)</f>
        <v>0</v>
      </c>
      <c r="BH127" s="142">
        <f>IF(N127="sníž. přenesená",J127,0)</f>
        <v>0</v>
      </c>
      <c r="BI127" s="142">
        <f>IF(N127="nulová",J127,0)</f>
        <v>0</v>
      </c>
      <c r="BJ127" s="15" t="s">
        <v>73</v>
      </c>
      <c r="BK127" s="142">
        <f>ROUND(I127*H127,2)</f>
        <v>0</v>
      </c>
      <c r="BL127" s="15" t="s">
        <v>100</v>
      </c>
      <c r="BM127" s="238" t="s">
        <v>134</v>
      </c>
    </row>
    <row r="128" spans="1:65" s="239" customFormat="1">
      <c r="B128" s="240"/>
      <c r="D128" s="241" t="s">
        <v>129</v>
      </c>
      <c r="E128" s="242" t="s">
        <v>1</v>
      </c>
      <c r="F128" s="243" t="s">
        <v>168</v>
      </c>
      <c r="H128" s="244">
        <v>32</v>
      </c>
      <c r="L128" s="240"/>
      <c r="M128" s="245"/>
      <c r="N128" s="246"/>
      <c r="O128" s="246"/>
      <c r="P128" s="246"/>
      <c r="Q128" s="246"/>
      <c r="R128" s="246"/>
      <c r="S128" s="246"/>
      <c r="T128" s="247"/>
      <c r="AT128" s="242" t="s">
        <v>129</v>
      </c>
      <c r="AU128" s="242" t="s">
        <v>75</v>
      </c>
      <c r="AV128" s="239" t="s">
        <v>75</v>
      </c>
      <c r="AW128" s="239" t="s">
        <v>25</v>
      </c>
      <c r="AX128" s="239" t="s">
        <v>68</v>
      </c>
      <c r="AY128" s="242" t="s">
        <v>101</v>
      </c>
    </row>
    <row r="129" spans="1:65" s="248" customFormat="1">
      <c r="B129" s="249"/>
      <c r="D129" s="241" t="s">
        <v>129</v>
      </c>
      <c r="E129" s="250" t="s">
        <v>1</v>
      </c>
      <c r="F129" s="251" t="s">
        <v>161</v>
      </c>
      <c r="H129" s="252">
        <v>32</v>
      </c>
      <c r="L129" s="249"/>
      <c r="M129" s="253"/>
      <c r="N129" s="254"/>
      <c r="O129" s="254"/>
      <c r="P129" s="254"/>
      <c r="Q129" s="254"/>
      <c r="R129" s="254"/>
      <c r="S129" s="254"/>
      <c r="T129" s="255"/>
      <c r="AT129" s="250" t="s">
        <v>129</v>
      </c>
      <c r="AU129" s="250" t="s">
        <v>75</v>
      </c>
      <c r="AV129" s="248" t="s">
        <v>100</v>
      </c>
      <c r="AW129" s="248" t="s">
        <v>25</v>
      </c>
      <c r="AX129" s="248" t="s">
        <v>73</v>
      </c>
      <c r="AY129" s="250" t="s">
        <v>101</v>
      </c>
    </row>
    <row r="130" spans="1:65" s="2" customFormat="1" ht="36" customHeight="1">
      <c r="A130" s="157"/>
      <c r="B130" s="129"/>
      <c r="C130" s="228" t="s">
        <v>120</v>
      </c>
      <c r="D130" s="228" t="s">
        <v>104</v>
      </c>
      <c r="E130" s="229" t="s">
        <v>169</v>
      </c>
      <c r="F130" s="230" t="s">
        <v>170</v>
      </c>
      <c r="G130" s="231" t="s">
        <v>127</v>
      </c>
      <c r="H130" s="232">
        <v>14.4</v>
      </c>
      <c r="I130" s="233">
        <v>0</v>
      </c>
      <c r="J130" s="233">
        <f>ROUND(I130*H130,2)</f>
        <v>0</v>
      </c>
      <c r="K130" s="136"/>
      <c r="L130" s="28"/>
      <c r="M130" s="234"/>
      <c r="N130" s="235"/>
      <c r="O130" s="236"/>
      <c r="P130" s="236"/>
      <c r="Q130" s="236"/>
      <c r="R130" s="236"/>
      <c r="S130" s="236"/>
      <c r="T130" s="23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R130" s="238" t="s">
        <v>100</v>
      </c>
      <c r="AT130" s="238" t="s">
        <v>104</v>
      </c>
      <c r="AU130" s="238" t="s">
        <v>75</v>
      </c>
      <c r="AY130" s="15" t="s">
        <v>101</v>
      </c>
      <c r="BE130" s="142">
        <f>IF(N130="základní",J130,0)</f>
        <v>0</v>
      </c>
      <c r="BF130" s="142">
        <f>IF(N130="snížená",J130,0)</f>
        <v>0</v>
      </c>
      <c r="BG130" s="142">
        <f>IF(N130="zákl. přenesená",J130,0)</f>
        <v>0</v>
      </c>
      <c r="BH130" s="142">
        <f>IF(N130="sníž. přenesená",J130,0)</f>
        <v>0</v>
      </c>
      <c r="BI130" s="142">
        <f>IF(N130="nulová",J130,0)</f>
        <v>0</v>
      </c>
      <c r="BJ130" s="15" t="s">
        <v>73</v>
      </c>
      <c r="BK130" s="142">
        <f>ROUND(I130*H130,2)</f>
        <v>0</v>
      </c>
      <c r="BL130" s="15" t="s">
        <v>100</v>
      </c>
      <c r="BM130" s="238" t="s">
        <v>140</v>
      </c>
    </row>
    <row r="131" spans="1:65" s="2" customFormat="1" ht="60" customHeight="1">
      <c r="A131" s="157"/>
      <c r="B131" s="129"/>
      <c r="C131" s="228" t="s">
        <v>125</v>
      </c>
      <c r="D131" s="228" t="s">
        <v>104</v>
      </c>
      <c r="E131" s="229" t="s">
        <v>114</v>
      </c>
      <c r="F131" s="230" t="s">
        <v>115</v>
      </c>
      <c r="G131" s="231" t="s">
        <v>107</v>
      </c>
      <c r="H131" s="232">
        <v>8</v>
      </c>
      <c r="I131" s="233">
        <v>0</v>
      </c>
      <c r="J131" s="233">
        <f>ROUND(I131*H131,2)</f>
        <v>0</v>
      </c>
      <c r="K131" s="136"/>
      <c r="L131" s="28"/>
      <c r="M131" s="234"/>
      <c r="N131" s="235"/>
      <c r="O131" s="236"/>
      <c r="P131" s="236"/>
      <c r="Q131" s="236"/>
      <c r="R131" s="236"/>
      <c r="S131" s="236"/>
      <c r="T131" s="23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R131" s="238" t="s">
        <v>100</v>
      </c>
      <c r="AT131" s="238" t="s">
        <v>104</v>
      </c>
      <c r="AU131" s="238" t="s">
        <v>75</v>
      </c>
      <c r="AY131" s="15" t="s">
        <v>101</v>
      </c>
      <c r="BE131" s="142">
        <f>IF(N131="základní",J131,0)</f>
        <v>0</v>
      </c>
      <c r="BF131" s="142">
        <f>IF(N131="snížená",J131,0)</f>
        <v>0</v>
      </c>
      <c r="BG131" s="142">
        <f>IF(N131="zákl. přenesená",J131,0)</f>
        <v>0</v>
      </c>
      <c r="BH131" s="142">
        <f>IF(N131="sníž. přenesená",J131,0)</f>
        <v>0</v>
      </c>
      <c r="BI131" s="142">
        <f>IF(N131="nulová",J131,0)</f>
        <v>0</v>
      </c>
      <c r="BJ131" s="15" t="s">
        <v>73</v>
      </c>
      <c r="BK131" s="142">
        <f>ROUND(I131*H131,2)</f>
        <v>0</v>
      </c>
      <c r="BL131" s="15" t="s">
        <v>100</v>
      </c>
      <c r="BM131" s="238" t="s">
        <v>171</v>
      </c>
    </row>
    <row r="132" spans="1:65" s="2" customFormat="1" ht="36" customHeight="1">
      <c r="A132" s="157"/>
      <c r="B132" s="129"/>
      <c r="C132" s="228" t="s">
        <v>132</v>
      </c>
      <c r="D132" s="228" t="s">
        <v>104</v>
      </c>
      <c r="E132" s="229" t="s">
        <v>254</v>
      </c>
      <c r="F132" s="230" t="s">
        <v>126</v>
      </c>
      <c r="G132" s="231" t="s">
        <v>127</v>
      </c>
      <c r="H132" s="232">
        <v>14.4</v>
      </c>
      <c r="I132" s="233">
        <v>0</v>
      </c>
      <c r="J132" s="233">
        <f>ROUND(I132*H132,2)</f>
        <v>0</v>
      </c>
      <c r="K132" s="136"/>
      <c r="L132" s="28"/>
      <c r="M132" s="234"/>
      <c r="N132" s="235"/>
      <c r="O132" s="236"/>
      <c r="P132" s="236"/>
      <c r="Q132" s="236"/>
      <c r="R132" s="236"/>
      <c r="S132" s="236"/>
      <c r="T132" s="23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R132" s="238" t="s">
        <v>100</v>
      </c>
      <c r="AT132" s="238" t="s">
        <v>104</v>
      </c>
      <c r="AU132" s="238" t="s">
        <v>75</v>
      </c>
      <c r="AY132" s="15" t="s">
        <v>101</v>
      </c>
      <c r="BE132" s="142">
        <f>IF(N132="základní",J132,0)</f>
        <v>0</v>
      </c>
      <c r="BF132" s="142">
        <f>IF(N132="snížená",J132,0)</f>
        <v>0</v>
      </c>
      <c r="BG132" s="142">
        <f>IF(N132="zákl. přenesená",J132,0)</f>
        <v>0</v>
      </c>
      <c r="BH132" s="142">
        <f>IF(N132="sníž. přenesená",J132,0)</f>
        <v>0</v>
      </c>
      <c r="BI132" s="142">
        <f>IF(N132="nulová",J132,0)</f>
        <v>0</v>
      </c>
      <c r="BJ132" s="15" t="s">
        <v>73</v>
      </c>
      <c r="BK132" s="142">
        <f>ROUND(I132*H132,2)</f>
        <v>0</v>
      </c>
      <c r="BL132" s="15" t="s">
        <v>100</v>
      </c>
      <c r="BM132" s="238" t="s">
        <v>172</v>
      </c>
    </row>
    <row r="133" spans="1:65" s="239" customFormat="1">
      <c r="B133" s="240"/>
      <c r="D133" s="241" t="s">
        <v>129</v>
      </c>
      <c r="E133" s="242" t="s">
        <v>1</v>
      </c>
      <c r="F133" s="243" t="s">
        <v>173</v>
      </c>
      <c r="H133" s="244">
        <v>14.4</v>
      </c>
      <c r="L133" s="240"/>
      <c r="M133" s="245"/>
      <c r="N133" s="246"/>
      <c r="O133" s="246"/>
      <c r="P133" s="246"/>
      <c r="Q133" s="246"/>
      <c r="R133" s="246"/>
      <c r="S133" s="246"/>
      <c r="T133" s="247"/>
      <c r="AT133" s="242" t="s">
        <v>129</v>
      </c>
      <c r="AU133" s="242" t="s">
        <v>75</v>
      </c>
      <c r="AV133" s="239" t="s">
        <v>75</v>
      </c>
      <c r="AW133" s="239" t="s">
        <v>25</v>
      </c>
      <c r="AX133" s="239" t="s">
        <v>68</v>
      </c>
      <c r="AY133" s="242" t="s">
        <v>101</v>
      </c>
    </row>
    <row r="134" spans="1:65" s="248" customFormat="1">
      <c r="B134" s="249"/>
      <c r="D134" s="241" t="s">
        <v>129</v>
      </c>
      <c r="E134" s="250" t="s">
        <v>1</v>
      </c>
      <c r="F134" s="251" t="s">
        <v>161</v>
      </c>
      <c r="H134" s="252">
        <v>14.4</v>
      </c>
      <c r="L134" s="249"/>
      <c r="M134" s="253"/>
      <c r="N134" s="254"/>
      <c r="O134" s="254"/>
      <c r="P134" s="254"/>
      <c r="Q134" s="254"/>
      <c r="R134" s="254"/>
      <c r="S134" s="254"/>
      <c r="T134" s="255"/>
      <c r="AT134" s="250" t="s">
        <v>129</v>
      </c>
      <c r="AU134" s="250" t="s">
        <v>75</v>
      </c>
      <c r="AV134" s="248" t="s">
        <v>100</v>
      </c>
      <c r="AW134" s="248" t="s">
        <v>25</v>
      </c>
      <c r="AX134" s="248" t="s">
        <v>73</v>
      </c>
      <c r="AY134" s="250" t="s">
        <v>101</v>
      </c>
    </row>
    <row r="135" spans="1:65" s="2" customFormat="1" ht="16.5" customHeight="1">
      <c r="A135" s="157"/>
      <c r="B135" s="129"/>
      <c r="C135" s="256" t="s">
        <v>134</v>
      </c>
      <c r="D135" s="256" t="s">
        <v>174</v>
      </c>
      <c r="E135" s="257" t="s">
        <v>175</v>
      </c>
      <c r="F135" s="258" t="s">
        <v>176</v>
      </c>
      <c r="G135" s="259" t="s">
        <v>127</v>
      </c>
      <c r="H135" s="260">
        <v>14.4</v>
      </c>
      <c r="I135" s="261">
        <v>0</v>
      </c>
      <c r="J135" s="261">
        <f>ROUND(I135*H135,2)</f>
        <v>0</v>
      </c>
      <c r="K135" s="262"/>
      <c r="L135" s="288"/>
      <c r="M135" s="264"/>
      <c r="N135" s="265"/>
      <c r="O135" s="236"/>
      <c r="P135" s="236"/>
      <c r="Q135" s="236"/>
      <c r="R135" s="236"/>
      <c r="S135" s="236"/>
      <c r="T135" s="23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R135" s="238" t="s">
        <v>134</v>
      </c>
      <c r="AT135" s="238" t="s">
        <v>174</v>
      </c>
      <c r="AU135" s="238" t="s">
        <v>75</v>
      </c>
      <c r="AY135" s="15" t="s">
        <v>101</v>
      </c>
      <c r="BE135" s="142">
        <f>IF(N135="základní",J135,0)</f>
        <v>0</v>
      </c>
      <c r="BF135" s="142">
        <f>IF(N135="snížená",J135,0)</f>
        <v>0</v>
      </c>
      <c r="BG135" s="142">
        <f>IF(N135="zákl. přenesená",J135,0)</f>
        <v>0</v>
      </c>
      <c r="BH135" s="142">
        <f>IF(N135="sníž. přenesená",J135,0)</f>
        <v>0</v>
      </c>
      <c r="BI135" s="142">
        <f>IF(N135="nulová",J135,0)</f>
        <v>0</v>
      </c>
      <c r="BJ135" s="15" t="s">
        <v>73</v>
      </c>
      <c r="BK135" s="142">
        <f>ROUND(I135*H135,2)</f>
        <v>0</v>
      </c>
      <c r="BL135" s="15" t="s">
        <v>100</v>
      </c>
      <c r="BM135" s="238" t="s">
        <v>177</v>
      </c>
    </row>
    <row r="136" spans="1:65" s="2" customFormat="1" ht="48" customHeight="1">
      <c r="A136" s="157"/>
      <c r="B136" s="129"/>
      <c r="C136" s="228" t="s">
        <v>136</v>
      </c>
      <c r="D136" s="228" t="s">
        <v>104</v>
      </c>
      <c r="E136" s="229" t="s">
        <v>164</v>
      </c>
      <c r="F136" s="230" t="s">
        <v>165</v>
      </c>
      <c r="G136" s="231" t="s">
        <v>107</v>
      </c>
      <c r="H136" s="232">
        <v>8</v>
      </c>
      <c r="I136" s="233">
        <v>0</v>
      </c>
      <c r="J136" s="233">
        <f>ROUND(I136*H136,2)</f>
        <v>0</v>
      </c>
      <c r="K136" s="136"/>
      <c r="L136" s="28"/>
      <c r="M136" s="234"/>
      <c r="N136" s="235"/>
      <c r="O136" s="236"/>
      <c r="P136" s="236"/>
      <c r="Q136" s="236"/>
      <c r="R136" s="236"/>
      <c r="S136" s="236"/>
      <c r="T136" s="23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R136" s="238" t="s">
        <v>100</v>
      </c>
      <c r="AT136" s="238" t="s">
        <v>104</v>
      </c>
      <c r="AU136" s="238" t="s">
        <v>75</v>
      </c>
      <c r="AY136" s="15" t="s">
        <v>101</v>
      </c>
      <c r="BE136" s="142">
        <f>IF(N136="základní",J136,0)</f>
        <v>0</v>
      </c>
      <c r="BF136" s="142">
        <f>IF(N136="snížená",J136,0)</f>
        <v>0</v>
      </c>
      <c r="BG136" s="142">
        <f>IF(N136="zákl. přenesená",J136,0)</f>
        <v>0</v>
      </c>
      <c r="BH136" s="142">
        <f>IF(N136="sníž. přenesená",J136,0)</f>
        <v>0</v>
      </c>
      <c r="BI136" s="142">
        <f>IF(N136="nulová",J136,0)</f>
        <v>0</v>
      </c>
      <c r="BJ136" s="15" t="s">
        <v>73</v>
      </c>
      <c r="BK136" s="142">
        <f>ROUND(I136*H136,2)</f>
        <v>0</v>
      </c>
      <c r="BL136" s="15" t="s">
        <v>100</v>
      </c>
      <c r="BM136" s="238" t="s">
        <v>178</v>
      </c>
    </row>
    <row r="137" spans="1:65" s="2" customFormat="1" ht="60" customHeight="1">
      <c r="A137" s="157"/>
      <c r="B137" s="129"/>
      <c r="C137" s="228" t="s">
        <v>140</v>
      </c>
      <c r="D137" s="228" t="s">
        <v>104</v>
      </c>
      <c r="E137" s="229" t="s">
        <v>166</v>
      </c>
      <c r="F137" s="230" t="s">
        <v>167</v>
      </c>
      <c r="G137" s="231" t="s">
        <v>107</v>
      </c>
      <c r="H137" s="232">
        <v>32</v>
      </c>
      <c r="I137" s="233">
        <v>0</v>
      </c>
      <c r="J137" s="233">
        <f>ROUND(I137*H137,2)</f>
        <v>0</v>
      </c>
      <c r="K137" s="136"/>
      <c r="L137" s="28"/>
      <c r="M137" s="234"/>
      <c r="N137" s="235"/>
      <c r="O137" s="236"/>
      <c r="P137" s="236"/>
      <c r="Q137" s="236"/>
      <c r="R137" s="236"/>
      <c r="S137" s="236"/>
      <c r="T137" s="23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R137" s="238" t="s">
        <v>100</v>
      </c>
      <c r="AT137" s="238" t="s">
        <v>104</v>
      </c>
      <c r="AU137" s="238" t="s">
        <v>75</v>
      </c>
      <c r="AY137" s="15" t="s">
        <v>101</v>
      </c>
      <c r="BE137" s="142">
        <f>IF(N137="základní",J137,0)</f>
        <v>0</v>
      </c>
      <c r="BF137" s="142">
        <f>IF(N137="snížená",J137,0)</f>
        <v>0</v>
      </c>
      <c r="BG137" s="142">
        <f>IF(N137="zákl. přenesená",J137,0)</f>
        <v>0</v>
      </c>
      <c r="BH137" s="142">
        <f>IF(N137="sníž. přenesená",J137,0)</f>
        <v>0</v>
      </c>
      <c r="BI137" s="142">
        <f>IF(N137="nulová",J137,0)</f>
        <v>0</v>
      </c>
      <c r="BJ137" s="15" t="s">
        <v>73</v>
      </c>
      <c r="BK137" s="142">
        <f>ROUND(I137*H137,2)</f>
        <v>0</v>
      </c>
      <c r="BL137" s="15" t="s">
        <v>100</v>
      </c>
      <c r="BM137" s="238" t="s">
        <v>179</v>
      </c>
    </row>
    <row r="138" spans="1:65" s="239" customFormat="1">
      <c r="B138" s="240"/>
      <c r="D138" s="241" t="s">
        <v>129</v>
      </c>
      <c r="E138" s="242" t="s">
        <v>1</v>
      </c>
      <c r="F138" s="243" t="s">
        <v>168</v>
      </c>
      <c r="H138" s="244">
        <v>32</v>
      </c>
      <c r="L138" s="240"/>
      <c r="M138" s="245"/>
      <c r="N138" s="246"/>
      <c r="O138" s="246"/>
      <c r="P138" s="246"/>
      <c r="Q138" s="246"/>
      <c r="R138" s="246"/>
      <c r="S138" s="246"/>
      <c r="T138" s="247"/>
      <c r="AT138" s="242" t="s">
        <v>129</v>
      </c>
      <c r="AU138" s="242" t="s">
        <v>75</v>
      </c>
      <c r="AV138" s="239" t="s">
        <v>75</v>
      </c>
      <c r="AW138" s="239" t="s">
        <v>25</v>
      </c>
      <c r="AX138" s="239" t="s">
        <v>68</v>
      </c>
      <c r="AY138" s="242" t="s">
        <v>101</v>
      </c>
    </row>
    <row r="139" spans="1:65" s="248" customFormat="1">
      <c r="B139" s="249"/>
      <c r="D139" s="241" t="s">
        <v>129</v>
      </c>
      <c r="E139" s="250" t="s">
        <v>1</v>
      </c>
      <c r="F139" s="251" t="s">
        <v>161</v>
      </c>
      <c r="H139" s="252">
        <v>32</v>
      </c>
      <c r="L139" s="249"/>
      <c r="M139" s="253"/>
      <c r="N139" s="254"/>
      <c r="O139" s="254"/>
      <c r="P139" s="254"/>
      <c r="Q139" s="254"/>
      <c r="R139" s="254"/>
      <c r="S139" s="254"/>
      <c r="T139" s="255"/>
      <c r="AT139" s="250" t="s">
        <v>129</v>
      </c>
      <c r="AU139" s="250" t="s">
        <v>75</v>
      </c>
      <c r="AV139" s="248" t="s">
        <v>100</v>
      </c>
      <c r="AW139" s="248" t="s">
        <v>25</v>
      </c>
      <c r="AX139" s="248" t="s">
        <v>73</v>
      </c>
      <c r="AY139" s="250" t="s">
        <v>101</v>
      </c>
    </row>
    <row r="140" spans="1:65" s="2" customFormat="1" ht="24" customHeight="1">
      <c r="A140" s="157"/>
      <c r="B140" s="129"/>
      <c r="C140" s="228" t="s">
        <v>144</v>
      </c>
      <c r="D140" s="228" t="s">
        <v>104</v>
      </c>
      <c r="E140" s="229" t="s">
        <v>180</v>
      </c>
      <c r="F140" s="230" t="s">
        <v>181</v>
      </c>
      <c r="G140" s="231" t="s">
        <v>182</v>
      </c>
      <c r="H140" s="232">
        <v>24</v>
      </c>
      <c r="I140" s="233">
        <v>0</v>
      </c>
      <c r="J140" s="233">
        <f t="shared" ref="J140:J146" si="0">ROUND(I140*H140,2)</f>
        <v>0</v>
      </c>
      <c r="K140" s="136"/>
      <c r="L140" s="28"/>
      <c r="M140" s="234"/>
      <c r="N140" s="235"/>
      <c r="O140" s="236"/>
      <c r="P140" s="236"/>
      <c r="Q140" s="236"/>
      <c r="R140" s="236"/>
      <c r="S140" s="236"/>
      <c r="T140" s="23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R140" s="238" t="s">
        <v>100</v>
      </c>
      <c r="AT140" s="238" t="s">
        <v>104</v>
      </c>
      <c r="AU140" s="238" t="s">
        <v>75</v>
      </c>
      <c r="AY140" s="15" t="s">
        <v>101</v>
      </c>
      <c r="BE140" s="142">
        <f t="shared" ref="BE140:BE146" si="1">IF(N140="základní",J140,0)</f>
        <v>0</v>
      </c>
      <c r="BF140" s="142">
        <f t="shared" ref="BF140:BF146" si="2">IF(N140="snížená",J140,0)</f>
        <v>0</v>
      </c>
      <c r="BG140" s="142">
        <f t="shared" ref="BG140:BG146" si="3">IF(N140="zákl. přenesená",J140,0)</f>
        <v>0</v>
      </c>
      <c r="BH140" s="142">
        <f t="shared" ref="BH140:BH146" si="4">IF(N140="sníž. přenesená",J140,0)</f>
        <v>0</v>
      </c>
      <c r="BI140" s="142">
        <f t="shared" ref="BI140:BI146" si="5">IF(N140="nulová",J140,0)</f>
        <v>0</v>
      </c>
      <c r="BJ140" s="15" t="s">
        <v>73</v>
      </c>
      <c r="BK140" s="142">
        <f t="shared" ref="BK140:BK146" si="6">ROUND(I140*H140,2)</f>
        <v>0</v>
      </c>
      <c r="BL140" s="15" t="s">
        <v>100</v>
      </c>
      <c r="BM140" s="238" t="s">
        <v>183</v>
      </c>
    </row>
    <row r="141" spans="1:65" s="2" customFormat="1" ht="16.5" customHeight="1">
      <c r="A141" s="157"/>
      <c r="B141" s="129"/>
      <c r="C141" s="228" t="s">
        <v>171</v>
      </c>
      <c r="D141" s="228" t="s">
        <v>104</v>
      </c>
      <c r="E141" s="229" t="s">
        <v>105</v>
      </c>
      <c r="F141" s="230" t="s">
        <v>184</v>
      </c>
      <c r="G141" s="231" t="s">
        <v>182</v>
      </c>
      <c r="H141" s="232">
        <v>24</v>
      </c>
      <c r="I141" s="233">
        <v>0</v>
      </c>
      <c r="J141" s="233">
        <f t="shared" si="0"/>
        <v>0</v>
      </c>
      <c r="K141" s="136"/>
      <c r="L141" s="28"/>
      <c r="M141" s="234"/>
      <c r="N141" s="235"/>
      <c r="O141" s="236"/>
      <c r="P141" s="236"/>
      <c r="Q141" s="236"/>
      <c r="R141" s="236"/>
      <c r="S141" s="236"/>
      <c r="T141" s="23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R141" s="238" t="s">
        <v>100</v>
      </c>
      <c r="AT141" s="238" t="s">
        <v>104</v>
      </c>
      <c r="AU141" s="238" t="s">
        <v>75</v>
      </c>
      <c r="AY141" s="15" t="s">
        <v>101</v>
      </c>
      <c r="BE141" s="142">
        <f t="shared" si="1"/>
        <v>0</v>
      </c>
      <c r="BF141" s="142">
        <f t="shared" si="2"/>
        <v>0</v>
      </c>
      <c r="BG141" s="142">
        <f t="shared" si="3"/>
        <v>0</v>
      </c>
      <c r="BH141" s="142">
        <f t="shared" si="4"/>
        <v>0</v>
      </c>
      <c r="BI141" s="142">
        <f t="shared" si="5"/>
        <v>0</v>
      </c>
      <c r="BJ141" s="15" t="s">
        <v>73</v>
      </c>
      <c r="BK141" s="142">
        <f t="shared" si="6"/>
        <v>0</v>
      </c>
      <c r="BL141" s="15" t="s">
        <v>100</v>
      </c>
      <c r="BM141" s="238" t="s">
        <v>185</v>
      </c>
    </row>
    <row r="142" spans="1:65" s="2" customFormat="1" ht="16.5" customHeight="1">
      <c r="A142" s="157"/>
      <c r="B142" s="129"/>
      <c r="C142" s="228" t="s">
        <v>186</v>
      </c>
      <c r="D142" s="228" t="s">
        <v>104</v>
      </c>
      <c r="E142" s="229" t="s">
        <v>145</v>
      </c>
      <c r="F142" s="230" t="s">
        <v>187</v>
      </c>
      <c r="G142" s="231" t="s">
        <v>188</v>
      </c>
      <c r="H142" s="232">
        <v>12000</v>
      </c>
      <c r="I142" s="233">
        <v>0</v>
      </c>
      <c r="J142" s="233">
        <f t="shared" si="0"/>
        <v>0</v>
      </c>
      <c r="K142" s="136"/>
      <c r="L142" s="28"/>
      <c r="M142" s="234"/>
      <c r="N142" s="235"/>
      <c r="O142" s="236"/>
      <c r="P142" s="236"/>
      <c r="Q142" s="236"/>
      <c r="R142" s="236"/>
      <c r="S142" s="236"/>
      <c r="T142" s="23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R142" s="238" t="s">
        <v>100</v>
      </c>
      <c r="AT142" s="238" t="s">
        <v>104</v>
      </c>
      <c r="AU142" s="238" t="s">
        <v>75</v>
      </c>
      <c r="AY142" s="15" t="s">
        <v>101</v>
      </c>
      <c r="BE142" s="142">
        <f t="shared" si="1"/>
        <v>0</v>
      </c>
      <c r="BF142" s="142">
        <f t="shared" si="2"/>
        <v>0</v>
      </c>
      <c r="BG142" s="142">
        <f t="shared" si="3"/>
        <v>0</v>
      </c>
      <c r="BH142" s="142">
        <f t="shared" si="4"/>
        <v>0</v>
      </c>
      <c r="BI142" s="142">
        <f t="shared" si="5"/>
        <v>0</v>
      </c>
      <c r="BJ142" s="15" t="s">
        <v>73</v>
      </c>
      <c r="BK142" s="142">
        <f t="shared" si="6"/>
        <v>0</v>
      </c>
      <c r="BL142" s="15" t="s">
        <v>100</v>
      </c>
      <c r="BM142" s="238" t="s">
        <v>189</v>
      </c>
    </row>
    <row r="143" spans="1:65" s="2" customFormat="1" ht="24" customHeight="1">
      <c r="A143" s="157"/>
      <c r="B143" s="129"/>
      <c r="C143" s="228" t="s">
        <v>172</v>
      </c>
      <c r="D143" s="228" t="s">
        <v>104</v>
      </c>
      <c r="E143" s="229" t="s">
        <v>190</v>
      </c>
      <c r="F143" s="230" t="s">
        <v>191</v>
      </c>
      <c r="G143" s="231" t="s">
        <v>192</v>
      </c>
      <c r="H143" s="232">
        <v>13</v>
      </c>
      <c r="I143" s="233">
        <v>0</v>
      </c>
      <c r="J143" s="233">
        <f t="shared" si="0"/>
        <v>0</v>
      </c>
      <c r="K143" s="136"/>
      <c r="L143" s="28"/>
      <c r="M143" s="234"/>
      <c r="N143" s="235"/>
      <c r="O143" s="236"/>
      <c r="P143" s="236"/>
      <c r="Q143" s="236"/>
      <c r="R143" s="236"/>
      <c r="S143" s="236"/>
      <c r="T143" s="23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R143" s="238" t="s">
        <v>100</v>
      </c>
      <c r="AT143" s="238" t="s">
        <v>104</v>
      </c>
      <c r="AU143" s="238" t="s">
        <v>75</v>
      </c>
      <c r="AY143" s="15" t="s">
        <v>101</v>
      </c>
      <c r="BE143" s="142">
        <f t="shared" si="1"/>
        <v>0</v>
      </c>
      <c r="BF143" s="142">
        <f t="shared" si="2"/>
        <v>0</v>
      </c>
      <c r="BG143" s="142">
        <f t="shared" si="3"/>
        <v>0</v>
      </c>
      <c r="BH143" s="142">
        <f t="shared" si="4"/>
        <v>0</v>
      </c>
      <c r="BI143" s="142">
        <f t="shared" si="5"/>
        <v>0</v>
      </c>
      <c r="BJ143" s="15" t="s">
        <v>73</v>
      </c>
      <c r="BK143" s="142">
        <f t="shared" si="6"/>
        <v>0</v>
      </c>
      <c r="BL143" s="15" t="s">
        <v>100</v>
      </c>
      <c r="BM143" s="238" t="s">
        <v>193</v>
      </c>
    </row>
    <row r="144" spans="1:65" s="2" customFormat="1" ht="36" customHeight="1">
      <c r="A144" s="157"/>
      <c r="B144" s="129"/>
      <c r="C144" s="228" t="s">
        <v>8</v>
      </c>
      <c r="D144" s="228" t="s">
        <v>104</v>
      </c>
      <c r="E144" s="229" t="s">
        <v>194</v>
      </c>
      <c r="F144" s="230" t="s">
        <v>195</v>
      </c>
      <c r="G144" s="231" t="s">
        <v>192</v>
      </c>
      <c r="H144" s="232">
        <v>13</v>
      </c>
      <c r="I144" s="233">
        <v>0</v>
      </c>
      <c r="J144" s="233">
        <f t="shared" si="0"/>
        <v>0</v>
      </c>
      <c r="K144" s="136"/>
      <c r="L144" s="28"/>
      <c r="M144" s="234"/>
      <c r="N144" s="235"/>
      <c r="O144" s="236"/>
      <c r="P144" s="236"/>
      <c r="Q144" s="236"/>
      <c r="R144" s="236"/>
      <c r="S144" s="236"/>
      <c r="T144" s="23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R144" s="238" t="s">
        <v>100</v>
      </c>
      <c r="AT144" s="238" t="s">
        <v>104</v>
      </c>
      <c r="AU144" s="238" t="s">
        <v>75</v>
      </c>
      <c r="AY144" s="15" t="s">
        <v>101</v>
      </c>
      <c r="BE144" s="142">
        <f t="shared" si="1"/>
        <v>0</v>
      </c>
      <c r="BF144" s="142">
        <f t="shared" si="2"/>
        <v>0</v>
      </c>
      <c r="BG144" s="142">
        <f t="shared" si="3"/>
        <v>0</v>
      </c>
      <c r="BH144" s="142">
        <f t="shared" si="4"/>
        <v>0</v>
      </c>
      <c r="BI144" s="142">
        <f t="shared" si="5"/>
        <v>0</v>
      </c>
      <c r="BJ144" s="15" t="s">
        <v>73</v>
      </c>
      <c r="BK144" s="142">
        <f t="shared" si="6"/>
        <v>0</v>
      </c>
      <c r="BL144" s="15" t="s">
        <v>100</v>
      </c>
      <c r="BM144" s="238" t="s">
        <v>196</v>
      </c>
    </row>
    <row r="145" spans="1:65" s="2" customFormat="1" ht="16.5" customHeight="1">
      <c r="A145" s="157"/>
      <c r="B145" s="129"/>
      <c r="C145" s="256" t="s">
        <v>177</v>
      </c>
      <c r="D145" s="256" t="s">
        <v>174</v>
      </c>
      <c r="E145" s="257" t="s">
        <v>197</v>
      </c>
      <c r="F145" s="258" t="s">
        <v>198</v>
      </c>
      <c r="G145" s="259" t="s">
        <v>199</v>
      </c>
      <c r="H145" s="260">
        <v>10</v>
      </c>
      <c r="I145" s="261">
        <v>0</v>
      </c>
      <c r="J145" s="261">
        <f t="shared" si="0"/>
        <v>0</v>
      </c>
      <c r="K145" s="262"/>
      <c r="L145" s="263"/>
      <c r="M145" s="264"/>
      <c r="N145" s="265"/>
      <c r="O145" s="236"/>
      <c r="P145" s="236"/>
      <c r="Q145" s="236"/>
      <c r="R145" s="236"/>
      <c r="S145" s="236"/>
      <c r="T145" s="23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R145" s="238" t="s">
        <v>134</v>
      </c>
      <c r="AT145" s="238" t="s">
        <v>174</v>
      </c>
      <c r="AU145" s="238" t="s">
        <v>75</v>
      </c>
      <c r="AY145" s="15" t="s">
        <v>101</v>
      </c>
      <c r="BE145" s="142">
        <f t="shared" si="1"/>
        <v>0</v>
      </c>
      <c r="BF145" s="142">
        <f t="shared" si="2"/>
        <v>0</v>
      </c>
      <c r="BG145" s="142">
        <f t="shared" si="3"/>
        <v>0</v>
      </c>
      <c r="BH145" s="142">
        <f t="shared" si="4"/>
        <v>0</v>
      </c>
      <c r="BI145" s="142">
        <f t="shared" si="5"/>
        <v>0</v>
      </c>
      <c r="BJ145" s="15" t="s">
        <v>73</v>
      </c>
      <c r="BK145" s="142">
        <f t="shared" si="6"/>
        <v>0</v>
      </c>
      <c r="BL145" s="15" t="s">
        <v>100</v>
      </c>
      <c r="BM145" s="238" t="s">
        <v>200</v>
      </c>
    </row>
    <row r="146" spans="1:65" s="2" customFormat="1" ht="16.5" customHeight="1">
      <c r="A146" s="157"/>
      <c r="B146" s="129"/>
      <c r="C146" s="228" t="s">
        <v>201</v>
      </c>
      <c r="D146" s="228" t="s">
        <v>104</v>
      </c>
      <c r="E146" s="229" t="s">
        <v>202</v>
      </c>
      <c r="F146" s="230" t="s">
        <v>203</v>
      </c>
      <c r="G146" s="231" t="s">
        <v>107</v>
      </c>
      <c r="H146" s="232">
        <v>1.633</v>
      </c>
      <c r="I146" s="233">
        <v>0</v>
      </c>
      <c r="J146" s="233">
        <f t="shared" si="0"/>
        <v>0</v>
      </c>
      <c r="K146" s="136"/>
      <c r="L146" s="28"/>
      <c r="M146" s="234"/>
      <c r="N146" s="235"/>
      <c r="O146" s="236"/>
      <c r="P146" s="236"/>
      <c r="Q146" s="236"/>
      <c r="R146" s="236"/>
      <c r="S146" s="236"/>
      <c r="T146" s="23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R146" s="238" t="s">
        <v>100</v>
      </c>
      <c r="AT146" s="238" t="s">
        <v>104</v>
      </c>
      <c r="AU146" s="238" t="s">
        <v>75</v>
      </c>
      <c r="AY146" s="15" t="s">
        <v>101</v>
      </c>
      <c r="BE146" s="142">
        <f t="shared" si="1"/>
        <v>0</v>
      </c>
      <c r="BF146" s="142">
        <f t="shared" si="2"/>
        <v>0</v>
      </c>
      <c r="BG146" s="142">
        <f t="shared" si="3"/>
        <v>0</v>
      </c>
      <c r="BH146" s="142">
        <f t="shared" si="4"/>
        <v>0</v>
      </c>
      <c r="BI146" s="142">
        <f t="shared" si="5"/>
        <v>0</v>
      </c>
      <c r="BJ146" s="15" t="s">
        <v>73</v>
      </c>
      <c r="BK146" s="142">
        <f t="shared" si="6"/>
        <v>0</v>
      </c>
      <c r="BL146" s="15" t="s">
        <v>100</v>
      </c>
      <c r="BM146" s="238" t="s">
        <v>204</v>
      </c>
    </row>
    <row r="147" spans="1:65" s="266" customFormat="1">
      <c r="B147" s="267"/>
      <c r="D147" s="241" t="s">
        <v>129</v>
      </c>
      <c r="E147" s="268" t="s">
        <v>1</v>
      </c>
      <c r="F147" s="269" t="s">
        <v>205</v>
      </c>
      <c r="H147" s="268" t="s">
        <v>1</v>
      </c>
      <c r="L147" s="267"/>
      <c r="M147" s="270"/>
      <c r="N147" s="271"/>
      <c r="O147" s="271"/>
      <c r="P147" s="271"/>
      <c r="Q147" s="271"/>
      <c r="R147" s="271"/>
      <c r="S147" s="271"/>
      <c r="T147" s="272"/>
      <c r="AT147" s="268" t="s">
        <v>129</v>
      </c>
      <c r="AU147" s="268" t="s">
        <v>75</v>
      </c>
      <c r="AV147" s="266" t="s">
        <v>73</v>
      </c>
      <c r="AW147" s="266" t="s">
        <v>25</v>
      </c>
      <c r="AX147" s="266" t="s">
        <v>68</v>
      </c>
      <c r="AY147" s="268" t="s">
        <v>101</v>
      </c>
    </row>
    <row r="148" spans="1:65" s="266" customFormat="1">
      <c r="B148" s="267"/>
      <c r="D148" s="241" t="s">
        <v>129</v>
      </c>
      <c r="E148" s="268" t="s">
        <v>1</v>
      </c>
      <c r="F148" s="269" t="s">
        <v>206</v>
      </c>
      <c r="H148" s="268" t="s">
        <v>1</v>
      </c>
      <c r="L148" s="267"/>
      <c r="M148" s="270"/>
      <c r="N148" s="271"/>
      <c r="O148" s="271"/>
      <c r="P148" s="271"/>
      <c r="Q148" s="271"/>
      <c r="R148" s="271"/>
      <c r="S148" s="271"/>
      <c r="T148" s="272"/>
      <c r="AT148" s="268" t="s">
        <v>129</v>
      </c>
      <c r="AU148" s="268" t="s">
        <v>75</v>
      </c>
      <c r="AV148" s="266" t="s">
        <v>73</v>
      </c>
      <c r="AW148" s="266" t="s">
        <v>25</v>
      </c>
      <c r="AX148" s="266" t="s">
        <v>68</v>
      </c>
      <c r="AY148" s="268" t="s">
        <v>101</v>
      </c>
    </row>
    <row r="149" spans="1:65" s="239" customFormat="1">
      <c r="B149" s="240"/>
      <c r="D149" s="241" t="s">
        <v>129</v>
      </c>
      <c r="E149" s="242" t="s">
        <v>1</v>
      </c>
      <c r="F149" s="243" t="s">
        <v>252</v>
      </c>
      <c r="H149" s="244"/>
      <c r="L149" s="240"/>
      <c r="M149" s="245"/>
      <c r="N149" s="246"/>
      <c r="O149" s="246"/>
      <c r="P149" s="246"/>
      <c r="Q149" s="246"/>
      <c r="R149" s="246"/>
      <c r="S149" s="246"/>
      <c r="T149" s="247"/>
      <c r="AT149" s="242" t="s">
        <v>129</v>
      </c>
      <c r="AU149" s="242" t="s">
        <v>75</v>
      </c>
      <c r="AV149" s="239" t="s">
        <v>75</v>
      </c>
      <c r="AW149" s="239" t="s">
        <v>25</v>
      </c>
      <c r="AX149" s="239" t="s">
        <v>73</v>
      </c>
      <c r="AY149" s="242" t="s">
        <v>101</v>
      </c>
    </row>
    <row r="150" spans="1:65" s="215" customFormat="1" ht="22.7" customHeight="1">
      <c r="B150" s="216"/>
      <c r="D150" s="217" t="s">
        <v>67</v>
      </c>
      <c r="E150" s="226" t="s">
        <v>207</v>
      </c>
      <c r="F150" s="226" t="s">
        <v>208</v>
      </c>
      <c r="J150" s="227">
        <f>BK150</f>
        <v>0</v>
      </c>
      <c r="L150" s="216"/>
      <c r="M150" s="220"/>
      <c r="N150" s="221"/>
      <c r="O150" s="221"/>
      <c r="P150" s="222"/>
      <c r="Q150" s="221"/>
      <c r="R150" s="222"/>
      <c r="S150" s="221"/>
      <c r="T150" s="223"/>
      <c r="AR150" s="217" t="s">
        <v>73</v>
      </c>
      <c r="AT150" s="224" t="s">
        <v>67</v>
      </c>
      <c r="AU150" s="224" t="s">
        <v>73</v>
      </c>
      <c r="AY150" s="217" t="s">
        <v>101</v>
      </c>
      <c r="BK150" s="225">
        <f>BK151</f>
        <v>0</v>
      </c>
    </row>
    <row r="151" spans="1:65" s="2" customFormat="1" ht="48" customHeight="1">
      <c r="A151" s="157"/>
      <c r="B151" s="129"/>
      <c r="C151" s="228" t="s">
        <v>178</v>
      </c>
      <c r="D151" s="228" t="s">
        <v>104</v>
      </c>
      <c r="E151" s="229" t="s">
        <v>209</v>
      </c>
      <c r="F151" s="230" t="s">
        <v>210</v>
      </c>
      <c r="G151" s="231" t="s">
        <v>127</v>
      </c>
      <c r="H151" s="232">
        <v>18.940999999999999</v>
      </c>
      <c r="I151" s="233">
        <v>0</v>
      </c>
      <c r="J151" s="233">
        <f>ROUND(I151*H151,2)</f>
        <v>0</v>
      </c>
      <c r="K151" s="136"/>
      <c r="L151" s="28"/>
      <c r="M151" s="273"/>
      <c r="N151" s="235"/>
      <c r="O151" s="274"/>
      <c r="P151" s="274"/>
      <c r="Q151" s="274"/>
      <c r="R151" s="274"/>
      <c r="S151" s="274"/>
      <c r="T151" s="275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R151" s="238" t="s">
        <v>100</v>
      </c>
      <c r="AT151" s="238" t="s">
        <v>104</v>
      </c>
      <c r="AU151" s="238" t="s">
        <v>75</v>
      </c>
      <c r="AY151" s="15" t="s">
        <v>101</v>
      </c>
      <c r="BE151" s="142">
        <f>IF(N151="základní",J151,0)</f>
        <v>0</v>
      </c>
      <c r="BF151" s="142">
        <f>IF(N151="snížená",J151,0)</f>
        <v>0</v>
      </c>
      <c r="BG151" s="142">
        <f>IF(N151="zákl. přenesená",J151,0)</f>
        <v>0</v>
      </c>
      <c r="BH151" s="142">
        <f>IF(N151="sníž. přenesená",J151,0)</f>
        <v>0</v>
      </c>
      <c r="BI151" s="142">
        <f>IF(N151="nulová",J151,0)</f>
        <v>0</v>
      </c>
      <c r="BJ151" s="15" t="s">
        <v>73</v>
      </c>
      <c r="BK151" s="142">
        <f>ROUND(I151*H151,2)</f>
        <v>0</v>
      </c>
      <c r="BL151" s="15" t="s">
        <v>100</v>
      </c>
      <c r="BM151" s="238" t="s">
        <v>211</v>
      </c>
    </row>
    <row r="152" spans="1:65" s="2" customFormat="1" ht="6.95" customHeight="1">
      <c r="A152" s="157"/>
      <c r="B152" s="42"/>
      <c r="C152" s="43"/>
      <c r="D152" s="43"/>
      <c r="E152" s="43"/>
      <c r="F152" s="43"/>
      <c r="G152" s="43"/>
      <c r="H152" s="43"/>
      <c r="I152" s="43"/>
      <c r="J152" s="43"/>
      <c r="K152" s="43"/>
      <c r="L152" s="28"/>
      <c r="M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</row>
  </sheetData>
  <autoFilter ref="C118:K151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68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46"/>
  <sheetViews>
    <sheetView showGridLines="0" topLeftCell="A128" zoomScaleNormal="100" workbookViewId="0">
      <selection activeCell="I148" sqref="I148"/>
    </sheetView>
  </sheetViews>
  <sheetFormatPr defaultColWidth="8.83203125" defaultRowHeight="11.25"/>
  <cols>
    <col min="1" max="1" width="8.33203125" style="155" customWidth="1"/>
    <col min="2" max="2" width="1.6640625" style="155" customWidth="1"/>
    <col min="3" max="3" width="4.1640625" style="155" customWidth="1"/>
    <col min="4" max="4" width="4.33203125" style="155" customWidth="1"/>
    <col min="5" max="5" width="17.1640625" style="155" customWidth="1"/>
    <col min="6" max="6" width="50.83203125" style="155" customWidth="1"/>
    <col min="7" max="7" width="7" style="155" customWidth="1"/>
    <col min="8" max="8" width="11.5" style="155" customWidth="1"/>
    <col min="9" max="10" width="20.1640625" style="155" customWidth="1"/>
    <col min="11" max="11" width="20.1640625" style="155" hidden="1" customWidth="1"/>
    <col min="12" max="12" width="9.33203125" style="155" customWidth="1"/>
    <col min="13" max="13" width="10.83203125" style="155" hidden="1" customWidth="1"/>
    <col min="14" max="14" width="8.83203125" style="155"/>
    <col min="15" max="20" width="14.1640625" style="155" hidden="1" customWidth="1"/>
    <col min="21" max="21" width="16.33203125" style="155" hidden="1" customWidth="1"/>
    <col min="22" max="22" width="12.33203125" style="155" customWidth="1"/>
    <col min="23" max="23" width="16.33203125" style="155" customWidth="1"/>
    <col min="24" max="24" width="12.33203125" style="155" customWidth="1"/>
    <col min="25" max="25" width="15" style="155" customWidth="1"/>
    <col min="26" max="26" width="11" style="155" customWidth="1"/>
    <col min="27" max="27" width="15" style="155" customWidth="1"/>
    <col min="28" max="28" width="16.33203125" style="155" customWidth="1"/>
    <col min="29" max="29" width="11" style="155" customWidth="1"/>
    <col min="30" max="30" width="15" style="155" customWidth="1"/>
    <col min="31" max="31" width="16.33203125" style="155" customWidth="1"/>
    <col min="32" max="16384" width="8.83203125" style="155"/>
  </cols>
  <sheetData>
    <row r="1" spans="1:46">
      <c r="A1" s="78"/>
    </row>
    <row r="2" spans="1:46" ht="36.950000000000003" customHeight="1">
      <c r="L2" s="343" t="s">
        <v>5</v>
      </c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15" t="s">
        <v>213</v>
      </c>
    </row>
    <row r="3" spans="1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pans="1:46" ht="24.95" customHeight="1">
      <c r="B4" s="18"/>
      <c r="D4" s="170" t="s">
        <v>76</v>
      </c>
      <c r="L4" s="18"/>
      <c r="M4" s="171" t="s">
        <v>10</v>
      </c>
      <c r="AT4" s="15" t="s">
        <v>3</v>
      </c>
    </row>
    <row r="5" spans="1:46" ht="6.95" customHeight="1">
      <c r="B5" s="18"/>
      <c r="L5" s="18"/>
    </row>
    <row r="6" spans="1:46" ht="12" customHeight="1">
      <c r="B6" s="18"/>
      <c r="D6" s="172" t="s">
        <v>14</v>
      </c>
      <c r="L6" s="18"/>
    </row>
    <row r="7" spans="1:46" ht="16.5" customHeight="1">
      <c r="B7" s="18"/>
      <c r="E7" s="341" t="s">
        <v>260</v>
      </c>
      <c r="F7" s="342"/>
      <c r="G7" s="342"/>
      <c r="H7" s="342"/>
      <c r="L7" s="18"/>
    </row>
    <row r="8" spans="1:46" s="2" customFormat="1" ht="12" customHeight="1">
      <c r="A8" s="157"/>
      <c r="B8" s="28"/>
      <c r="C8" s="157"/>
      <c r="D8" s="172" t="s">
        <v>153</v>
      </c>
      <c r="E8" s="157"/>
      <c r="F8" s="157"/>
      <c r="G8" s="157"/>
      <c r="H8" s="157"/>
      <c r="I8" s="157"/>
      <c r="J8" s="157"/>
      <c r="K8" s="157"/>
      <c r="L8" s="3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</row>
    <row r="9" spans="1:46" s="2" customFormat="1" ht="16.5" customHeight="1">
      <c r="A9" s="157"/>
      <c r="B9" s="28"/>
      <c r="C9" s="157"/>
      <c r="D9" s="157"/>
      <c r="E9" s="340" t="s">
        <v>250</v>
      </c>
      <c r="F9" s="339"/>
      <c r="G9" s="339"/>
      <c r="H9" s="339"/>
      <c r="I9" s="157"/>
      <c r="J9" s="157"/>
      <c r="K9" s="157"/>
      <c r="L9" s="3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</row>
    <row r="10" spans="1:46" s="2" customFormat="1">
      <c r="A10" s="157"/>
      <c r="B10" s="28"/>
      <c r="C10" s="157"/>
      <c r="D10" s="157"/>
      <c r="E10" s="157"/>
      <c r="F10" s="157"/>
      <c r="G10" s="157"/>
      <c r="H10" s="157"/>
      <c r="I10" s="157"/>
      <c r="J10" s="157"/>
      <c r="K10" s="157"/>
      <c r="L10" s="3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</row>
    <row r="11" spans="1:46" s="2" customFormat="1" ht="12" customHeight="1">
      <c r="A11" s="157"/>
      <c r="B11" s="28"/>
      <c r="C11" s="157"/>
      <c r="D11" s="172" t="s">
        <v>15</v>
      </c>
      <c r="E11" s="157"/>
      <c r="F11" s="173" t="s">
        <v>1</v>
      </c>
      <c r="G11" s="157"/>
      <c r="H11" s="157"/>
      <c r="I11" s="172" t="s">
        <v>16</v>
      </c>
      <c r="J11" s="173" t="s">
        <v>1</v>
      </c>
      <c r="K11" s="157"/>
      <c r="L11" s="3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</row>
    <row r="12" spans="1:46" s="2" customFormat="1" ht="12" customHeight="1">
      <c r="A12" s="157"/>
      <c r="B12" s="28"/>
      <c r="C12" s="157"/>
      <c r="D12" s="172" t="s">
        <v>17</v>
      </c>
      <c r="E12" s="157"/>
      <c r="F12" s="173" t="s">
        <v>18</v>
      </c>
      <c r="G12" s="157"/>
      <c r="H12" s="157"/>
      <c r="I12" s="172" t="s">
        <v>19</v>
      </c>
      <c r="J12" s="174">
        <v>44069</v>
      </c>
      <c r="K12" s="157"/>
      <c r="L12" s="3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</row>
    <row r="13" spans="1:46" s="2" customFormat="1" ht="10.7" customHeight="1">
      <c r="A13" s="157"/>
      <c r="B13" s="28"/>
      <c r="C13" s="157"/>
      <c r="D13" s="157"/>
      <c r="E13" s="157"/>
      <c r="F13" s="157"/>
      <c r="G13" s="157"/>
      <c r="H13" s="157"/>
      <c r="I13" s="157"/>
      <c r="J13" s="157"/>
      <c r="K13" s="157"/>
      <c r="L13" s="3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</row>
    <row r="14" spans="1:46" s="2" customFormat="1" ht="12" customHeight="1">
      <c r="A14" s="157"/>
      <c r="B14" s="28"/>
      <c r="C14" s="157"/>
      <c r="D14" s="172" t="s">
        <v>20</v>
      </c>
      <c r="E14" s="157"/>
      <c r="F14" s="157"/>
      <c r="G14" s="157"/>
      <c r="H14" s="157"/>
      <c r="I14" s="172" t="s">
        <v>21</v>
      </c>
      <c r="J14" s="173" t="str">
        <f>IF('[2]Rekapitulace stavby'!AN10="","",'[2]Rekapitulace stavby'!AN10)</f>
        <v/>
      </c>
      <c r="K14" s="157"/>
      <c r="L14" s="3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</row>
    <row r="15" spans="1:46" s="2" customFormat="1" ht="18" customHeight="1">
      <c r="A15" s="157"/>
      <c r="B15" s="28"/>
      <c r="C15" s="157"/>
      <c r="D15" s="157"/>
      <c r="E15" s="173" t="str">
        <f>IF('[2]Rekapitulace stavby'!E11="","",'[2]Rekapitulace stavby'!E11)</f>
        <v xml:space="preserve"> </v>
      </c>
      <c r="F15" s="157"/>
      <c r="G15" s="157"/>
      <c r="H15" s="157"/>
      <c r="I15" s="172" t="s">
        <v>22</v>
      </c>
      <c r="J15" s="173" t="str">
        <f>IF('[2]Rekapitulace stavby'!AN11="","",'[2]Rekapitulace stavby'!AN11)</f>
        <v/>
      </c>
      <c r="K15" s="157"/>
      <c r="L15" s="3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</row>
    <row r="16" spans="1:46" s="2" customFormat="1" ht="6.95" customHeight="1">
      <c r="A16" s="157"/>
      <c r="B16" s="28"/>
      <c r="C16" s="157"/>
      <c r="D16" s="157"/>
      <c r="E16" s="157"/>
      <c r="F16" s="157"/>
      <c r="G16" s="157"/>
      <c r="H16" s="157"/>
      <c r="I16" s="157"/>
      <c r="J16" s="157"/>
      <c r="K16" s="157"/>
      <c r="L16" s="3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</row>
    <row r="17" spans="1:31" s="2" customFormat="1" ht="12" customHeight="1">
      <c r="A17" s="157"/>
      <c r="B17" s="28"/>
      <c r="C17" s="157"/>
      <c r="D17" s="172" t="s">
        <v>23</v>
      </c>
      <c r="E17" s="157"/>
      <c r="F17" s="157"/>
      <c r="G17" s="157"/>
      <c r="H17" s="157"/>
      <c r="I17" s="172" t="s">
        <v>21</v>
      </c>
      <c r="J17" s="173" t="str">
        <f>'[2]Rekapitulace stavby'!AN13</f>
        <v/>
      </c>
      <c r="K17" s="157"/>
      <c r="L17" s="3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</row>
    <row r="18" spans="1:31" s="2" customFormat="1" ht="18" customHeight="1">
      <c r="A18" s="157"/>
      <c r="B18" s="28"/>
      <c r="C18" s="157"/>
      <c r="D18" s="157"/>
      <c r="E18" s="344" t="str">
        <f>'[2]Rekapitulace stavby'!E14</f>
        <v xml:space="preserve"> </v>
      </c>
      <c r="F18" s="344"/>
      <c r="G18" s="344"/>
      <c r="H18" s="344"/>
      <c r="I18" s="172" t="s">
        <v>22</v>
      </c>
      <c r="J18" s="173" t="str">
        <f>'[2]Rekapitulace stavby'!AN14</f>
        <v/>
      </c>
      <c r="K18" s="157"/>
      <c r="L18" s="3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</row>
    <row r="19" spans="1:31" s="2" customFormat="1" ht="6.95" customHeight="1">
      <c r="A19" s="157"/>
      <c r="B19" s="28"/>
      <c r="C19" s="157"/>
      <c r="D19" s="157"/>
      <c r="E19" s="157"/>
      <c r="F19" s="157"/>
      <c r="G19" s="157"/>
      <c r="H19" s="157"/>
      <c r="I19" s="157"/>
      <c r="J19" s="157"/>
      <c r="K19" s="157"/>
      <c r="L19" s="3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</row>
    <row r="20" spans="1:31" s="2" customFormat="1" ht="12" customHeight="1">
      <c r="A20" s="157"/>
      <c r="B20" s="28"/>
      <c r="C20" s="157"/>
      <c r="D20" s="172" t="s">
        <v>24</v>
      </c>
      <c r="E20" s="157"/>
      <c r="F20" s="157"/>
      <c r="G20" s="157"/>
      <c r="H20" s="157"/>
      <c r="I20" s="172" t="s">
        <v>21</v>
      </c>
      <c r="J20" s="173" t="str">
        <f>IF('[2]Rekapitulace stavby'!AN16="","",'[2]Rekapitulace stavby'!AN16)</f>
        <v/>
      </c>
      <c r="K20" s="157"/>
      <c r="L20" s="3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</row>
    <row r="21" spans="1:31" s="2" customFormat="1" ht="18" customHeight="1">
      <c r="A21" s="157"/>
      <c r="B21" s="28"/>
      <c r="C21" s="157"/>
      <c r="D21" s="157"/>
      <c r="E21" s="173" t="str">
        <f>IF('[2]Rekapitulace stavby'!E17="","",'[2]Rekapitulace stavby'!E17)</f>
        <v xml:space="preserve"> </v>
      </c>
      <c r="F21" s="157"/>
      <c r="G21" s="157"/>
      <c r="H21" s="157"/>
      <c r="I21" s="172" t="s">
        <v>22</v>
      </c>
      <c r="J21" s="173" t="str">
        <f>IF('[2]Rekapitulace stavby'!AN17="","",'[2]Rekapitulace stavby'!AN17)</f>
        <v/>
      </c>
      <c r="K21" s="157"/>
      <c r="L21" s="3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</row>
    <row r="22" spans="1:31" s="2" customFormat="1" ht="6.95" customHeight="1">
      <c r="A22" s="157"/>
      <c r="B22" s="28"/>
      <c r="C22" s="157"/>
      <c r="D22" s="157"/>
      <c r="E22" s="157"/>
      <c r="F22" s="157"/>
      <c r="G22" s="157"/>
      <c r="H22" s="157"/>
      <c r="I22" s="157"/>
      <c r="J22" s="157"/>
      <c r="K22" s="157"/>
      <c r="L22" s="3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</row>
    <row r="23" spans="1:31" s="2" customFormat="1" ht="12" customHeight="1">
      <c r="A23" s="157"/>
      <c r="B23" s="28"/>
      <c r="C23" s="157"/>
      <c r="D23" s="172" t="s">
        <v>26</v>
      </c>
      <c r="E23" s="157"/>
      <c r="F23" s="157"/>
      <c r="G23" s="157"/>
      <c r="H23" s="157"/>
      <c r="I23" s="172" t="s">
        <v>21</v>
      </c>
      <c r="J23" s="173" t="str">
        <f>IF('[2]Rekapitulace stavby'!AN19="","",'[2]Rekapitulace stavby'!AN19)</f>
        <v/>
      </c>
      <c r="K23" s="157"/>
      <c r="L23" s="3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</row>
    <row r="24" spans="1:31" s="2" customFormat="1" ht="18" customHeight="1">
      <c r="A24" s="157"/>
      <c r="B24" s="28"/>
      <c r="C24" s="157"/>
      <c r="D24" s="157"/>
      <c r="E24" s="173" t="str">
        <f>IF('[2]Rekapitulace stavby'!E20="","",'[2]Rekapitulace stavby'!E20)</f>
        <v xml:space="preserve"> </v>
      </c>
      <c r="F24" s="157"/>
      <c r="G24" s="157"/>
      <c r="H24" s="157"/>
      <c r="I24" s="172" t="s">
        <v>22</v>
      </c>
      <c r="J24" s="173" t="str">
        <f>IF('[2]Rekapitulace stavby'!AN20="","",'[2]Rekapitulace stavby'!AN20)</f>
        <v/>
      </c>
      <c r="K24" s="157"/>
      <c r="L24" s="3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</row>
    <row r="25" spans="1:31" s="2" customFormat="1" ht="6.95" customHeight="1">
      <c r="A25" s="157"/>
      <c r="B25" s="28"/>
      <c r="C25" s="157"/>
      <c r="D25" s="157"/>
      <c r="E25" s="157"/>
      <c r="F25" s="157"/>
      <c r="G25" s="157"/>
      <c r="H25" s="157"/>
      <c r="I25" s="157"/>
      <c r="J25" s="157"/>
      <c r="K25" s="157"/>
      <c r="L25" s="3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</row>
    <row r="26" spans="1:31" s="2" customFormat="1" ht="12" customHeight="1">
      <c r="A26" s="157"/>
      <c r="B26" s="28"/>
      <c r="C26" s="157"/>
      <c r="D26" s="172" t="s">
        <v>27</v>
      </c>
      <c r="E26" s="157"/>
      <c r="F26" s="157"/>
      <c r="G26" s="157"/>
      <c r="H26" s="157"/>
      <c r="I26" s="157"/>
      <c r="J26" s="157"/>
      <c r="K26" s="157"/>
      <c r="L26" s="3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</row>
    <row r="27" spans="1:31" s="8" customFormat="1" ht="16.5" customHeight="1">
      <c r="A27" s="80"/>
      <c r="B27" s="81"/>
      <c r="C27" s="80"/>
      <c r="D27" s="80"/>
      <c r="E27" s="345" t="s">
        <v>1</v>
      </c>
      <c r="F27" s="345"/>
      <c r="G27" s="345"/>
      <c r="H27" s="345"/>
      <c r="I27" s="80"/>
      <c r="J27" s="80"/>
      <c r="K27" s="80"/>
      <c r="L27" s="82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</row>
    <row r="28" spans="1:31" s="2" customFormat="1" ht="6.95" customHeight="1">
      <c r="A28" s="157"/>
      <c r="B28" s="28"/>
      <c r="C28" s="157"/>
      <c r="D28" s="157"/>
      <c r="E28" s="157"/>
      <c r="F28" s="157"/>
      <c r="G28" s="157"/>
      <c r="H28" s="157"/>
      <c r="I28" s="157"/>
      <c r="J28" s="157"/>
      <c r="K28" s="157"/>
      <c r="L28" s="3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</row>
    <row r="29" spans="1:31" s="2" customFormat="1" ht="6.95" customHeight="1">
      <c r="A29" s="157"/>
      <c r="B29" s="28"/>
      <c r="C29" s="157"/>
      <c r="D29" s="59"/>
      <c r="E29" s="59"/>
      <c r="F29" s="59"/>
      <c r="G29" s="59"/>
      <c r="H29" s="59"/>
      <c r="I29" s="59"/>
      <c r="J29" s="59"/>
      <c r="K29" s="59"/>
      <c r="L29" s="3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25.35" customHeight="1">
      <c r="A30" s="157"/>
      <c r="B30" s="28"/>
      <c r="C30" s="157"/>
      <c r="D30" s="175" t="s">
        <v>28</v>
      </c>
      <c r="E30" s="157"/>
      <c r="F30" s="157"/>
      <c r="G30" s="157"/>
      <c r="H30" s="157"/>
      <c r="I30" s="157"/>
      <c r="J30" s="176">
        <f>ROUND(J120, 2)</f>
        <v>0</v>
      </c>
      <c r="K30" s="157"/>
      <c r="L30" s="3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</row>
    <row r="31" spans="1:31" s="2" customFormat="1" ht="6.95" customHeight="1">
      <c r="A31" s="157"/>
      <c r="B31" s="28"/>
      <c r="C31" s="157"/>
      <c r="D31" s="59"/>
      <c r="E31" s="59"/>
      <c r="F31" s="59"/>
      <c r="G31" s="59"/>
      <c r="H31" s="59"/>
      <c r="I31" s="59"/>
      <c r="J31" s="59"/>
      <c r="K31" s="59"/>
      <c r="L31" s="3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</row>
    <row r="32" spans="1:31" s="2" customFormat="1" ht="14.45" customHeight="1">
      <c r="A32" s="157"/>
      <c r="B32" s="28"/>
      <c r="C32" s="157"/>
      <c r="D32" s="157"/>
      <c r="E32" s="157"/>
      <c r="F32" s="177" t="s">
        <v>30</v>
      </c>
      <c r="G32" s="157"/>
      <c r="H32" s="157"/>
      <c r="I32" s="177" t="s">
        <v>29</v>
      </c>
      <c r="J32" s="177" t="s">
        <v>31</v>
      </c>
      <c r="K32" s="157"/>
      <c r="L32" s="3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</row>
    <row r="33" spans="1:31" s="2" customFormat="1" ht="14.45" customHeight="1">
      <c r="A33" s="157"/>
      <c r="B33" s="28"/>
      <c r="C33" s="157"/>
      <c r="D33" s="178" t="s">
        <v>32</v>
      </c>
      <c r="E33" s="172" t="s">
        <v>33</v>
      </c>
      <c r="F33" s="179">
        <f>ROUND((SUM(BE120:BE145)),  2)</f>
        <v>0</v>
      </c>
      <c r="G33" s="157"/>
      <c r="H33" s="157"/>
      <c r="I33" s="180">
        <v>0.21</v>
      </c>
      <c r="J33" s="179">
        <f>ROUND(((SUM(BE120:BE145))*I33),  2)</f>
        <v>0</v>
      </c>
      <c r="K33" s="157"/>
      <c r="L33" s="3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</row>
    <row r="34" spans="1:31" s="2" customFormat="1" ht="14.45" customHeight="1">
      <c r="A34" s="157"/>
      <c r="B34" s="28"/>
      <c r="C34" s="157"/>
      <c r="D34" s="157"/>
      <c r="E34" s="172" t="s">
        <v>34</v>
      </c>
      <c r="F34" s="179">
        <f>ROUND((SUM(BF120:BF145)),  2)</f>
        <v>0</v>
      </c>
      <c r="G34" s="157"/>
      <c r="H34" s="157"/>
      <c r="I34" s="180">
        <v>0.15</v>
      </c>
      <c r="J34" s="179">
        <f>ROUND(((SUM(BF120:BF145))*I34),  2)</f>
        <v>0</v>
      </c>
      <c r="K34" s="157"/>
      <c r="L34" s="3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</row>
    <row r="35" spans="1:31" s="2" customFormat="1" ht="14.45" hidden="1" customHeight="1">
      <c r="A35" s="157"/>
      <c r="B35" s="28"/>
      <c r="C35" s="157"/>
      <c r="D35" s="157"/>
      <c r="E35" s="172" t="s">
        <v>35</v>
      </c>
      <c r="F35" s="179">
        <f>ROUND((SUM(BG120:BG145)),  2)</f>
        <v>0</v>
      </c>
      <c r="G35" s="157"/>
      <c r="H35" s="157"/>
      <c r="I35" s="180">
        <v>0.21</v>
      </c>
      <c r="J35" s="179">
        <f>0</f>
        <v>0</v>
      </c>
      <c r="K35" s="157"/>
      <c r="L35" s="3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</row>
    <row r="36" spans="1:31" s="2" customFormat="1" ht="14.45" hidden="1" customHeight="1">
      <c r="A36" s="157"/>
      <c r="B36" s="28"/>
      <c r="C36" s="157"/>
      <c r="D36" s="157"/>
      <c r="E36" s="172" t="s">
        <v>36</v>
      </c>
      <c r="F36" s="179">
        <f>ROUND((SUM(BH120:BH145)),  2)</f>
        <v>0</v>
      </c>
      <c r="G36" s="157"/>
      <c r="H36" s="157"/>
      <c r="I36" s="180">
        <v>0.15</v>
      </c>
      <c r="J36" s="179">
        <f>0</f>
        <v>0</v>
      </c>
      <c r="K36" s="157"/>
      <c r="L36" s="3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</row>
    <row r="37" spans="1:31" s="2" customFormat="1" ht="14.45" hidden="1" customHeight="1">
      <c r="A37" s="157"/>
      <c r="B37" s="28"/>
      <c r="C37" s="157"/>
      <c r="D37" s="157"/>
      <c r="E37" s="172" t="s">
        <v>37</v>
      </c>
      <c r="F37" s="179">
        <f>ROUND((SUM(BI120:BI145)),  2)</f>
        <v>0</v>
      </c>
      <c r="G37" s="157"/>
      <c r="H37" s="157"/>
      <c r="I37" s="180">
        <v>0</v>
      </c>
      <c r="J37" s="179">
        <f>0</f>
        <v>0</v>
      </c>
      <c r="K37" s="157"/>
      <c r="L37" s="3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</row>
    <row r="38" spans="1:31" s="2" customFormat="1" ht="6.95" customHeight="1">
      <c r="A38" s="157"/>
      <c r="B38" s="28"/>
      <c r="C38" s="157"/>
      <c r="D38" s="157"/>
      <c r="E38" s="157"/>
      <c r="F38" s="157"/>
      <c r="G38" s="157"/>
      <c r="H38" s="157"/>
      <c r="I38" s="157"/>
      <c r="J38" s="157"/>
      <c r="K38" s="157"/>
      <c r="L38" s="3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</row>
    <row r="39" spans="1:31" s="2" customFormat="1" ht="25.35" customHeight="1">
      <c r="A39" s="157"/>
      <c r="B39" s="28"/>
      <c r="C39" s="87"/>
      <c r="D39" s="181" t="s">
        <v>38</v>
      </c>
      <c r="E39" s="53"/>
      <c r="F39" s="53"/>
      <c r="G39" s="182" t="s">
        <v>39</v>
      </c>
      <c r="H39" s="183" t="s">
        <v>40</v>
      </c>
      <c r="I39" s="53"/>
      <c r="J39" s="184">
        <f>SUM(J30:J37)</f>
        <v>0</v>
      </c>
      <c r="K39" s="92"/>
      <c r="L39" s="3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</row>
    <row r="40" spans="1:31" s="2" customFormat="1" ht="14.45" customHeight="1">
      <c r="A40" s="157"/>
      <c r="B40" s="28"/>
      <c r="C40" s="157"/>
      <c r="D40" s="157"/>
      <c r="E40" s="157"/>
      <c r="F40" s="157"/>
      <c r="G40" s="157"/>
      <c r="H40" s="157"/>
      <c r="I40" s="157"/>
      <c r="J40" s="157"/>
      <c r="K40" s="157"/>
      <c r="L40" s="3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</row>
    <row r="41" spans="1:31" ht="14.45" customHeight="1">
      <c r="B41" s="18"/>
      <c r="L41" s="18"/>
    </row>
    <row r="42" spans="1:31" ht="14.45" customHeight="1">
      <c r="B42" s="18"/>
      <c r="L42" s="18"/>
    </row>
    <row r="43" spans="1:31" ht="14.45" customHeight="1">
      <c r="B43" s="18"/>
      <c r="L43" s="18"/>
    </row>
    <row r="44" spans="1:31" ht="14.45" customHeight="1">
      <c r="B44" s="18"/>
      <c r="L44" s="18"/>
    </row>
    <row r="45" spans="1:31" ht="14.45" customHeight="1">
      <c r="B45" s="18"/>
      <c r="L45" s="18"/>
    </row>
    <row r="46" spans="1:31" ht="14.45" customHeight="1">
      <c r="B46" s="18"/>
      <c r="L46" s="18"/>
    </row>
    <row r="47" spans="1:31" ht="14.45" customHeight="1">
      <c r="B47" s="18"/>
      <c r="L47" s="18"/>
    </row>
    <row r="48" spans="1:31" ht="14.45" customHeight="1">
      <c r="B48" s="18"/>
      <c r="L48" s="18"/>
    </row>
    <row r="49" spans="1:31" ht="14.45" customHeight="1">
      <c r="B49" s="18"/>
      <c r="L49" s="18"/>
    </row>
    <row r="50" spans="1:31" s="2" customFormat="1" ht="14.45" customHeight="1">
      <c r="B50" s="37"/>
      <c r="D50" s="185" t="s">
        <v>41</v>
      </c>
      <c r="E50" s="39"/>
      <c r="F50" s="39"/>
      <c r="G50" s="185" t="s">
        <v>42</v>
      </c>
      <c r="H50" s="39"/>
      <c r="I50" s="39"/>
      <c r="J50" s="39"/>
      <c r="K50" s="39"/>
      <c r="L50" s="37"/>
    </row>
    <row r="51" spans="1:31">
      <c r="B51" s="18"/>
      <c r="L51" s="18"/>
    </row>
    <row r="52" spans="1:31">
      <c r="B52" s="18"/>
      <c r="L52" s="18"/>
    </row>
    <row r="53" spans="1:31">
      <c r="B53" s="18"/>
      <c r="L53" s="18"/>
    </row>
    <row r="54" spans="1:31">
      <c r="B54" s="18"/>
      <c r="L54" s="18"/>
    </row>
    <row r="55" spans="1:31">
      <c r="B55" s="18"/>
      <c r="L55" s="18"/>
    </row>
    <row r="56" spans="1:31">
      <c r="B56" s="18"/>
      <c r="L56" s="18"/>
    </row>
    <row r="57" spans="1:31">
      <c r="B57" s="18"/>
      <c r="L57" s="18"/>
    </row>
    <row r="58" spans="1:31">
      <c r="B58" s="18"/>
      <c r="L58" s="18"/>
    </row>
    <row r="59" spans="1:31">
      <c r="B59" s="18"/>
      <c r="L59" s="18"/>
    </row>
    <row r="60" spans="1:31">
      <c r="B60" s="18"/>
      <c r="L60" s="18"/>
    </row>
    <row r="61" spans="1:31" s="2" customFormat="1" ht="12.75">
      <c r="A61" s="157"/>
      <c r="B61" s="28"/>
      <c r="C61" s="157"/>
      <c r="D61" s="186" t="s">
        <v>43</v>
      </c>
      <c r="E61" s="156"/>
      <c r="F61" s="187" t="s">
        <v>44</v>
      </c>
      <c r="G61" s="186" t="s">
        <v>43</v>
      </c>
      <c r="H61" s="156"/>
      <c r="I61" s="156"/>
      <c r="J61" s="188" t="s">
        <v>44</v>
      </c>
      <c r="K61" s="156"/>
      <c r="L61" s="3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</row>
    <row r="62" spans="1:31">
      <c r="B62" s="18"/>
      <c r="L62" s="18"/>
    </row>
    <row r="63" spans="1:31">
      <c r="B63" s="18"/>
      <c r="L63" s="18"/>
    </row>
    <row r="64" spans="1:31">
      <c r="B64" s="18"/>
      <c r="L64" s="18"/>
    </row>
    <row r="65" spans="1:31" s="2" customFormat="1" ht="12.75">
      <c r="A65" s="157"/>
      <c r="B65" s="28"/>
      <c r="C65" s="157"/>
      <c r="D65" s="185" t="s">
        <v>45</v>
      </c>
      <c r="E65" s="41"/>
      <c r="F65" s="41"/>
      <c r="G65" s="185" t="s">
        <v>46</v>
      </c>
      <c r="H65" s="41"/>
      <c r="I65" s="41"/>
      <c r="J65" s="41"/>
      <c r="K65" s="41"/>
      <c r="L65" s="3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</row>
    <row r="66" spans="1:31">
      <c r="B66" s="18"/>
      <c r="L66" s="18"/>
    </row>
    <row r="67" spans="1:31">
      <c r="B67" s="18"/>
      <c r="L67" s="18"/>
    </row>
    <row r="68" spans="1:31">
      <c r="B68" s="18"/>
      <c r="L68" s="18"/>
    </row>
    <row r="69" spans="1:31">
      <c r="B69" s="18"/>
      <c r="L69" s="18"/>
    </row>
    <row r="70" spans="1:31">
      <c r="B70" s="18"/>
      <c r="L70" s="18"/>
    </row>
    <row r="71" spans="1:31">
      <c r="B71" s="18"/>
      <c r="L71" s="18"/>
    </row>
    <row r="72" spans="1:31">
      <c r="B72" s="18"/>
      <c r="L72" s="18"/>
    </row>
    <row r="73" spans="1:31">
      <c r="B73" s="18"/>
      <c r="L73" s="18"/>
    </row>
    <row r="74" spans="1:31">
      <c r="B74" s="18"/>
      <c r="L74" s="18"/>
    </row>
    <row r="75" spans="1:31">
      <c r="B75" s="18"/>
      <c r="L75" s="18"/>
    </row>
    <row r="76" spans="1:31" s="2" customFormat="1" ht="12.75">
      <c r="A76" s="157"/>
      <c r="B76" s="28"/>
      <c r="C76" s="157"/>
      <c r="D76" s="186" t="s">
        <v>43</v>
      </c>
      <c r="E76" s="156"/>
      <c r="F76" s="187" t="s">
        <v>44</v>
      </c>
      <c r="G76" s="186" t="s">
        <v>43</v>
      </c>
      <c r="H76" s="156"/>
      <c r="I76" s="156"/>
      <c r="J76" s="188" t="s">
        <v>44</v>
      </c>
      <c r="K76" s="156"/>
      <c r="L76" s="3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</row>
    <row r="77" spans="1:31" s="2" customFormat="1" ht="14.45" customHeight="1">
      <c r="A77" s="15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</row>
    <row r="81" spans="1:47" s="2" customFormat="1" ht="6.95" customHeight="1">
      <c r="A81" s="15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</row>
    <row r="82" spans="1:47" s="2" customFormat="1" ht="24.95" customHeight="1">
      <c r="A82" s="157"/>
      <c r="B82" s="28"/>
      <c r="C82" s="170" t="s">
        <v>77</v>
      </c>
      <c r="D82" s="157"/>
      <c r="E82" s="157"/>
      <c r="F82" s="157"/>
      <c r="G82" s="157"/>
      <c r="H82" s="157"/>
      <c r="I82" s="157"/>
      <c r="J82" s="157"/>
      <c r="K82" s="157"/>
      <c r="L82" s="3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</row>
    <row r="83" spans="1:47" s="2" customFormat="1" ht="6.95" customHeight="1">
      <c r="A83" s="157"/>
      <c r="B83" s="28"/>
      <c r="C83" s="157"/>
      <c r="D83" s="157"/>
      <c r="E83" s="157"/>
      <c r="F83" s="157"/>
      <c r="G83" s="157"/>
      <c r="H83" s="157"/>
      <c r="I83" s="157"/>
      <c r="J83" s="157"/>
      <c r="K83" s="157"/>
      <c r="L83" s="3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</row>
    <row r="84" spans="1:47" s="2" customFormat="1" ht="12" customHeight="1">
      <c r="A84" s="157"/>
      <c r="B84" s="28"/>
      <c r="C84" s="172" t="s">
        <v>14</v>
      </c>
      <c r="D84" s="157"/>
      <c r="E84" s="157"/>
      <c r="F84" s="157"/>
      <c r="G84" s="157"/>
      <c r="H84" s="157"/>
      <c r="I84" s="157"/>
      <c r="J84" s="157"/>
      <c r="K84" s="157"/>
      <c r="L84" s="3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</row>
    <row r="85" spans="1:47" s="2" customFormat="1" ht="16.5" customHeight="1">
      <c r="A85" s="157"/>
      <c r="B85" s="28"/>
      <c r="C85" s="157"/>
      <c r="D85" s="157"/>
      <c r="E85" s="341" t="str">
        <f>E7</f>
        <v>Terénní a sadové úpravy v areálu bývalých kasáren Hranečník</v>
      </c>
      <c r="F85" s="342"/>
      <c r="G85" s="342"/>
      <c r="H85" s="342"/>
      <c r="I85" s="157"/>
      <c r="J85" s="157"/>
      <c r="K85" s="157"/>
      <c r="L85" s="3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</row>
    <row r="86" spans="1:47" s="2" customFormat="1" ht="12" customHeight="1">
      <c r="A86" s="157"/>
      <c r="B86" s="28"/>
      <c r="C86" s="172" t="s">
        <v>153</v>
      </c>
      <c r="D86" s="157"/>
      <c r="E86" s="157"/>
      <c r="F86" s="157"/>
      <c r="G86" s="157"/>
      <c r="H86" s="157"/>
      <c r="I86" s="157"/>
      <c r="J86" s="157"/>
      <c r="K86" s="157"/>
      <c r="L86" s="3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</row>
    <row r="87" spans="1:47" s="2" customFormat="1" ht="16.5" customHeight="1">
      <c r="A87" s="157"/>
      <c r="B87" s="28"/>
      <c r="C87" s="157"/>
      <c r="D87" s="157"/>
      <c r="E87" s="340" t="str">
        <f>E9</f>
        <v>Bourání vodoměrné šachty</v>
      </c>
      <c r="F87" s="339"/>
      <c r="G87" s="339"/>
      <c r="H87" s="339"/>
      <c r="I87" s="157"/>
      <c r="J87" s="157"/>
      <c r="K87" s="157"/>
      <c r="L87" s="3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</row>
    <row r="88" spans="1:47" s="2" customFormat="1" ht="6.95" customHeight="1">
      <c r="A88" s="157"/>
      <c r="B88" s="28"/>
      <c r="C88" s="157"/>
      <c r="D88" s="157"/>
      <c r="E88" s="157"/>
      <c r="F88" s="157"/>
      <c r="G88" s="157"/>
      <c r="H88" s="157"/>
      <c r="I88" s="157"/>
      <c r="J88" s="157"/>
      <c r="K88" s="157"/>
      <c r="L88" s="3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</row>
    <row r="89" spans="1:47" s="2" customFormat="1" ht="12" customHeight="1">
      <c r="A89" s="157"/>
      <c r="B89" s="28"/>
      <c r="C89" s="172" t="s">
        <v>17</v>
      </c>
      <c r="D89" s="157"/>
      <c r="E89" s="157"/>
      <c r="F89" s="173" t="str">
        <f>F12</f>
        <v xml:space="preserve"> </v>
      </c>
      <c r="G89" s="157"/>
      <c r="H89" s="157"/>
      <c r="I89" s="172" t="s">
        <v>19</v>
      </c>
      <c r="J89" s="174">
        <f>IF(J12="","",J12)</f>
        <v>44069</v>
      </c>
      <c r="K89" s="157"/>
      <c r="L89" s="3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</row>
    <row r="90" spans="1:47" s="2" customFormat="1" ht="6.95" customHeight="1">
      <c r="A90" s="157"/>
      <c r="B90" s="28"/>
      <c r="C90" s="157"/>
      <c r="D90" s="157"/>
      <c r="E90" s="157"/>
      <c r="F90" s="157"/>
      <c r="G90" s="157"/>
      <c r="H90" s="157"/>
      <c r="I90" s="157"/>
      <c r="J90" s="157"/>
      <c r="K90" s="157"/>
      <c r="L90" s="3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</row>
    <row r="91" spans="1:47" s="2" customFormat="1" ht="15.2" customHeight="1">
      <c r="A91" s="157"/>
      <c r="B91" s="28"/>
      <c r="C91" s="172" t="s">
        <v>20</v>
      </c>
      <c r="D91" s="157"/>
      <c r="E91" s="157"/>
      <c r="F91" s="173" t="str">
        <f>E15</f>
        <v xml:space="preserve"> </v>
      </c>
      <c r="G91" s="157"/>
      <c r="H91" s="157"/>
      <c r="I91" s="172" t="s">
        <v>24</v>
      </c>
      <c r="J91" s="189" t="str">
        <f>E21</f>
        <v xml:space="preserve"> </v>
      </c>
      <c r="K91" s="157"/>
      <c r="L91" s="3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</row>
    <row r="92" spans="1:47" s="2" customFormat="1" ht="15.2" customHeight="1">
      <c r="A92" s="157"/>
      <c r="B92" s="28"/>
      <c r="C92" s="172" t="s">
        <v>23</v>
      </c>
      <c r="D92" s="157"/>
      <c r="E92" s="157"/>
      <c r="F92" s="173" t="str">
        <f>IF(E18="","",E18)</f>
        <v xml:space="preserve"> </v>
      </c>
      <c r="G92" s="157"/>
      <c r="H92" s="157"/>
      <c r="I92" s="172" t="s">
        <v>26</v>
      </c>
      <c r="J92" s="189" t="str">
        <f>E24</f>
        <v xml:space="preserve"> </v>
      </c>
      <c r="K92" s="157"/>
      <c r="L92" s="3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</row>
    <row r="93" spans="1:47" s="2" customFormat="1" ht="10.35" customHeight="1">
      <c r="A93" s="157"/>
      <c r="B93" s="28"/>
      <c r="C93" s="157"/>
      <c r="D93" s="157"/>
      <c r="E93" s="157"/>
      <c r="F93" s="157"/>
      <c r="G93" s="157"/>
      <c r="H93" s="157"/>
      <c r="I93" s="157"/>
      <c r="J93" s="157"/>
      <c r="K93" s="157"/>
      <c r="L93" s="3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</row>
    <row r="94" spans="1:47" s="2" customFormat="1" ht="29.25" customHeight="1">
      <c r="A94" s="157"/>
      <c r="B94" s="28"/>
      <c r="C94" s="190" t="s">
        <v>78</v>
      </c>
      <c r="D94" s="87"/>
      <c r="E94" s="87"/>
      <c r="F94" s="87"/>
      <c r="G94" s="87"/>
      <c r="H94" s="87"/>
      <c r="I94" s="87"/>
      <c r="J94" s="191" t="s">
        <v>79</v>
      </c>
      <c r="K94" s="87"/>
      <c r="L94" s="3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</row>
    <row r="95" spans="1:47" s="2" customFormat="1" ht="10.35" customHeight="1">
      <c r="A95" s="157"/>
      <c r="B95" s="28"/>
      <c r="C95" s="157"/>
      <c r="D95" s="157"/>
      <c r="E95" s="157"/>
      <c r="F95" s="157"/>
      <c r="G95" s="157"/>
      <c r="H95" s="157"/>
      <c r="I95" s="157"/>
      <c r="J95" s="157"/>
      <c r="K95" s="157"/>
      <c r="L95" s="3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</row>
    <row r="96" spans="1:47" s="2" customFormat="1" ht="22.7" customHeight="1">
      <c r="A96" s="157"/>
      <c r="B96" s="28"/>
      <c r="C96" s="192" t="s">
        <v>80</v>
      </c>
      <c r="D96" s="157"/>
      <c r="E96" s="157"/>
      <c r="F96" s="157"/>
      <c r="G96" s="157"/>
      <c r="H96" s="157"/>
      <c r="I96" s="157"/>
      <c r="J96" s="176">
        <f>J120</f>
        <v>0</v>
      </c>
      <c r="K96" s="157"/>
      <c r="L96" s="3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U96" s="15" t="s">
        <v>81</v>
      </c>
    </row>
    <row r="97" spans="1:31" s="193" customFormat="1" ht="24.95" customHeight="1">
      <c r="B97" s="194"/>
      <c r="D97" s="195" t="s">
        <v>214</v>
      </c>
      <c r="E97" s="196"/>
      <c r="F97" s="196"/>
      <c r="G97" s="196"/>
      <c r="H97" s="196"/>
      <c r="I97" s="196"/>
      <c r="J97" s="197">
        <f>J121</f>
        <v>0</v>
      </c>
      <c r="L97" s="194"/>
    </row>
    <row r="98" spans="1:31" s="193" customFormat="1" ht="24.95" customHeight="1">
      <c r="B98" s="194"/>
      <c r="D98" s="195" t="s">
        <v>215</v>
      </c>
      <c r="E98" s="196"/>
      <c r="F98" s="196"/>
      <c r="G98" s="196"/>
      <c r="H98" s="196"/>
      <c r="I98" s="196"/>
      <c r="J98" s="197">
        <f>J134</f>
        <v>0</v>
      </c>
      <c r="L98" s="194"/>
    </row>
    <row r="99" spans="1:31" s="193" customFormat="1" ht="24.95" customHeight="1">
      <c r="B99" s="194"/>
      <c r="D99" s="195" t="s">
        <v>216</v>
      </c>
      <c r="E99" s="196"/>
      <c r="F99" s="196"/>
      <c r="G99" s="196"/>
      <c r="H99" s="196"/>
      <c r="I99" s="196"/>
      <c r="J99" s="197">
        <f>J136</f>
        <v>0</v>
      </c>
      <c r="L99" s="194"/>
    </row>
    <row r="100" spans="1:31" s="193" customFormat="1" ht="24.95" customHeight="1">
      <c r="B100" s="194"/>
      <c r="D100" s="195" t="s">
        <v>217</v>
      </c>
      <c r="E100" s="196"/>
      <c r="F100" s="196"/>
      <c r="G100" s="196"/>
      <c r="H100" s="196"/>
      <c r="I100" s="196"/>
      <c r="J100" s="197">
        <f>J143</f>
        <v>0</v>
      </c>
      <c r="L100" s="194"/>
    </row>
    <row r="101" spans="1:31" s="2" customFormat="1" ht="21.75" customHeight="1">
      <c r="A101" s="157"/>
      <c r="B101" s="28"/>
      <c r="C101" s="157"/>
      <c r="D101" s="157"/>
      <c r="E101" s="157"/>
      <c r="F101" s="157"/>
      <c r="G101" s="157"/>
      <c r="H101" s="157"/>
      <c r="I101" s="157"/>
      <c r="J101" s="157"/>
      <c r="K101" s="157"/>
      <c r="L101" s="3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</row>
    <row r="102" spans="1:31" s="2" customFormat="1" ht="6.95" customHeight="1">
      <c r="A102" s="157"/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3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</row>
    <row r="106" spans="1:31" s="2" customFormat="1" ht="6.95" customHeight="1">
      <c r="A106" s="157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</row>
    <row r="107" spans="1:31" s="2" customFormat="1" ht="24.95" customHeight="1">
      <c r="A107" s="157"/>
      <c r="B107" s="28"/>
      <c r="C107" s="170" t="s">
        <v>85</v>
      </c>
      <c r="D107" s="157"/>
      <c r="E107" s="157"/>
      <c r="F107" s="157"/>
      <c r="G107" s="157"/>
      <c r="H107" s="157"/>
      <c r="I107" s="157"/>
      <c r="J107" s="157"/>
      <c r="K107" s="157"/>
      <c r="L107" s="3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</row>
    <row r="108" spans="1:31" s="2" customFormat="1" ht="6.95" customHeight="1">
      <c r="A108" s="157"/>
      <c r="B108" s="28"/>
      <c r="C108" s="157"/>
      <c r="D108" s="157"/>
      <c r="E108" s="157"/>
      <c r="F108" s="157"/>
      <c r="G108" s="157"/>
      <c r="H108" s="157"/>
      <c r="I108" s="157"/>
      <c r="J108" s="157"/>
      <c r="K108" s="157"/>
      <c r="L108" s="3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</row>
    <row r="109" spans="1:31" s="2" customFormat="1" ht="12" customHeight="1">
      <c r="A109" s="157"/>
      <c r="B109" s="28"/>
      <c r="C109" s="172" t="s">
        <v>14</v>
      </c>
      <c r="D109" s="157"/>
      <c r="E109" s="157"/>
      <c r="F109" s="157"/>
      <c r="G109" s="157"/>
      <c r="H109" s="157"/>
      <c r="I109" s="157"/>
      <c r="J109" s="157"/>
      <c r="K109" s="157"/>
      <c r="L109" s="3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</row>
    <row r="110" spans="1:31" s="2" customFormat="1" ht="16.5" customHeight="1">
      <c r="A110" s="157"/>
      <c r="B110" s="28"/>
      <c r="C110" s="157"/>
      <c r="D110" s="157"/>
      <c r="E110" s="341" t="str">
        <f>E7</f>
        <v>Terénní a sadové úpravy v areálu bývalých kasáren Hranečník</v>
      </c>
      <c r="F110" s="342"/>
      <c r="G110" s="342"/>
      <c r="H110" s="342"/>
      <c r="I110" s="157"/>
      <c r="J110" s="157"/>
      <c r="K110" s="157"/>
      <c r="L110" s="3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</row>
    <row r="111" spans="1:31" s="2" customFormat="1" ht="12" customHeight="1">
      <c r="A111" s="157"/>
      <c r="B111" s="28"/>
      <c r="C111" s="172" t="s">
        <v>153</v>
      </c>
      <c r="D111" s="157"/>
      <c r="E111" s="157"/>
      <c r="F111" s="157"/>
      <c r="G111" s="157"/>
      <c r="H111" s="157"/>
      <c r="I111" s="157"/>
      <c r="J111" s="157"/>
      <c r="K111" s="157"/>
      <c r="L111" s="3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</row>
    <row r="112" spans="1:31" s="2" customFormat="1" ht="16.5" customHeight="1">
      <c r="A112" s="157"/>
      <c r="B112" s="28"/>
      <c r="C112" s="157"/>
      <c r="D112" s="157"/>
      <c r="E112" s="340" t="str">
        <f>E9</f>
        <v>Bourání vodoměrné šachty</v>
      </c>
      <c r="F112" s="339"/>
      <c r="G112" s="339"/>
      <c r="H112" s="339"/>
      <c r="I112" s="157"/>
      <c r="J112" s="157"/>
      <c r="K112" s="157"/>
      <c r="L112" s="3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</row>
    <row r="113" spans="1:65" s="2" customFormat="1" ht="6.95" customHeight="1">
      <c r="A113" s="157"/>
      <c r="B113" s="28"/>
      <c r="C113" s="157"/>
      <c r="D113" s="157"/>
      <c r="E113" s="157"/>
      <c r="F113" s="157"/>
      <c r="G113" s="157"/>
      <c r="H113" s="157"/>
      <c r="I113" s="157"/>
      <c r="J113" s="157"/>
      <c r="K113" s="157"/>
      <c r="L113" s="3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</row>
    <row r="114" spans="1:65" s="2" customFormat="1" ht="12" customHeight="1">
      <c r="A114" s="157"/>
      <c r="B114" s="28"/>
      <c r="C114" s="172" t="s">
        <v>17</v>
      </c>
      <c r="D114" s="157"/>
      <c r="E114" s="157"/>
      <c r="F114" s="173" t="str">
        <f>F12</f>
        <v xml:space="preserve"> </v>
      </c>
      <c r="G114" s="157"/>
      <c r="H114" s="157"/>
      <c r="I114" s="172" t="s">
        <v>19</v>
      </c>
      <c r="J114" s="174">
        <f>IF(J12="","",J12)</f>
        <v>44069</v>
      </c>
      <c r="K114" s="157"/>
      <c r="L114" s="3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</row>
    <row r="115" spans="1:65" s="2" customFormat="1" ht="6.95" customHeight="1">
      <c r="A115" s="157"/>
      <c r="B115" s="28"/>
      <c r="C115" s="157"/>
      <c r="D115" s="157"/>
      <c r="E115" s="157"/>
      <c r="F115" s="157"/>
      <c r="G115" s="157"/>
      <c r="H115" s="157"/>
      <c r="I115" s="157"/>
      <c r="J115" s="157"/>
      <c r="K115" s="157"/>
      <c r="L115" s="3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</row>
    <row r="116" spans="1:65" s="2" customFormat="1" ht="15.2" customHeight="1">
      <c r="A116" s="157"/>
      <c r="B116" s="28"/>
      <c r="C116" s="172" t="s">
        <v>20</v>
      </c>
      <c r="D116" s="157"/>
      <c r="E116" s="157"/>
      <c r="F116" s="173" t="str">
        <f>E15</f>
        <v xml:space="preserve"> </v>
      </c>
      <c r="G116" s="157"/>
      <c r="H116" s="157"/>
      <c r="I116" s="172" t="s">
        <v>24</v>
      </c>
      <c r="J116" s="189" t="str">
        <f>E21</f>
        <v xml:space="preserve"> </v>
      </c>
      <c r="K116" s="157"/>
      <c r="L116" s="3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</row>
    <row r="117" spans="1:65" s="2" customFormat="1" ht="15.2" customHeight="1">
      <c r="A117" s="157"/>
      <c r="B117" s="28"/>
      <c r="C117" s="172" t="s">
        <v>23</v>
      </c>
      <c r="D117" s="157"/>
      <c r="E117" s="157"/>
      <c r="F117" s="173" t="str">
        <f>IF(E18="","",E18)</f>
        <v xml:space="preserve"> </v>
      </c>
      <c r="G117" s="157"/>
      <c r="H117" s="157"/>
      <c r="I117" s="172" t="s">
        <v>26</v>
      </c>
      <c r="J117" s="189" t="str">
        <f>E24</f>
        <v xml:space="preserve"> </v>
      </c>
      <c r="K117" s="157"/>
      <c r="L117" s="3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</row>
    <row r="118" spans="1:65" s="2" customFormat="1" ht="10.35" customHeight="1">
      <c r="A118" s="157"/>
      <c r="B118" s="28"/>
      <c r="C118" s="157"/>
      <c r="D118" s="157"/>
      <c r="E118" s="157"/>
      <c r="F118" s="157"/>
      <c r="G118" s="157"/>
      <c r="H118" s="157"/>
      <c r="I118" s="157"/>
      <c r="J118" s="157"/>
      <c r="K118" s="157"/>
      <c r="L118" s="3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</row>
    <row r="119" spans="1:65" s="11" customFormat="1" ht="29.25" customHeight="1">
      <c r="A119" s="106"/>
      <c r="B119" s="107"/>
      <c r="C119" s="203" t="s">
        <v>86</v>
      </c>
      <c r="D119" s="204" t="s">
        <v>53</v>
      </c>
      <c r="E119" s="204" t="s">
        <v>49</v>
      </c>
      <c r="F119" s="204" t="s">
        <v>50</v>
      </c>
      <c r="G119" s="204" t="s">
        <v>87</v>
      </c>
      <c r="H119" s="204" t="s">
        <v>88</v>
      </c>
      <c r="I119" s="204" t="s">
        <v>89</v>
      </c>
      <c r="J119" s="205" t="s">
        <v>79</v>
      </c>
      <c r="K119" s="206" t="s">
        <v>90</v>
      </c>
      <c r="L119" s="112"/>
      <c r="M119" s="207" t="s">
        <v>1</v>
      </c>
      <c r="N119" s="287"/>
      <c r="O119" s="208" t="s">
        <v>91</v>
      </c>
      <c r="P119" s="208" t="s">
        <v>92</v>
      </c>
      <c r="Q119" s="208" t="s">
        <v>93</v>
      </c>
      <c r="R119" s="208" t="s">
        <v>94</v>
      </c>
      <c r="S119" s="208" t="s">
        <v>95</v>
      </c>
      <c r="T119" s="209" t="s">
        <v>96</v>
      </c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</row>
    <row r="120" spans="1:65" s="2" customFormat="1" ht="22.7" customHeight="1">
      <c r="A120" s="157"/>
      <c r="B120" s="28"/>
      <c r="C120" s="210" t="s">
        <v>97</v>
      </c>
      <c r="D120" s="157"/>
      <c r="E120" s="157"/>
      <c r="F120" s="157"/>
      <c r="G120" s="157"/>
      <c r="H120" s="157"/>
      <c r="I120" s="157"/>
      <c r="J120" s="211">
        <f>BK120</f>
        <v>0</v>
      </c>
      <c r="K120" s="157"/>
      <c r="L120" s="28"/>
      <c r="M120" s="58"/>
      <c r="N120" s="286"/>
      <c r="O120" s="59"/>
      <c r="P120" s="212">
        <f>P121+P134+P136+P143</f>
        <v>226.71364400000002</v>
      </c>
      <c r="Q120" s="59"/>
      <c r="R120" s="212">
        <f>R121+R134+R136+R143</f>
        <v>0</v>
      </c>
      <c r="S120" s="59"/>
      <c r="T120" s="213">
        <f>T121+T134+T136+T143</f>
        <v>0</v>
      </c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T120" s="15" t="s">
        <v>67</v>
      </c>
      <c r="AU120" s="15" t="s">
        <v>81</v>
      </c>
      <c r="BK120" s="214">
        <f>BK121+BK134+BK136+BK143</f>
        <v>0</v>
      </c>
    </row>
    <row r="121" spans="1:65" s="215" customFormat="1" ht="25.9" customHeight="1">
      <c r="B121" s="216"/>
      <c r="D121" s="217" t="s">
        <v>67</v>
      </c>
      <c r="E121" s="218" t="s">
        <v>73</v>
      </c>
      <c r="F121" s="218" t="s">
        <v>159</v>
      </c>
      <c r="J121" s="219">
        <f>BK121</f>
        <v>0</v>
      </c>
      <c r="L121" s="216"/>
      <c r="M121" s="220"/>
      <c r="N121" s="221"/>
      <c r="O121" s="221"/>
      <c r="P121" s="222">
        <f>SUM(P122:P133)</f>
        <v>185.743394</v>
      </c>
      <c r="Q121" s="221"/>
      <c r="R121" s="222">
        <f>SUM(R122:R133)</f>
        <v>0</v>
      </c>
      <c r="S121" s="221"/>
      <c r="T121" s="223">
        <f>SUM(T122:T133)</f>
        <v>0</v>
      </c>
      <c r="AR121" s="217" t="s">
        <v>73</v>
      </c>
      <c r="AT121" s="224" t="s">
        <v>67</v>
      </c>
      <c r="AU121" s="224" t="s">
        <v>68</v>
      </c>
      <c r="AY121" s="217" t="s">
        <v>101</v>
      </c>
      <c r="BK121" s="225">
        <f>SUM(BK122:BK133)</f>
        <v>0</v>
      </c>
    </row>
    <row r="122" spans="1:65" s="2" customFormat="1" ht="24" customHeight="1">
      <c r="A122" s="157"/>
      <c r="B122" s="129"/>
      <c r="C122" s="228" t="s">
        <v>73</v>
      </c>
      <c r="D122" s="228" t="s">
        <v>104</v>
      </c>
      <c r="E122" s="229" t="s">
        <v>218</v>
      </c>
      <c r="F122" s="230" t="s">
        <v>219</v>
      </c>
      <c r="G122" s="231" t="s">
        <v>107</v>
      </c>
      <c r="H122" s="232">
        <v>50.777999999999999</v>
      </c>
      <c r="I122" s="233">
        <v>0</v>
      </c>
      <c r="J122" s="233">
        <f>ROUND(I122*H122,2)</f>
        <v>0</v>
      </c>
      <c r="K122" s="136"/>
      <c r="L122" s="28" t="s">
        <v>257</v>
      </c>
      <c r="M122" s="234" t="s">
        <v>1</v>
      </c>
      <c r="N122" s="235"/>
      <c r="O122" s="236">
        <v>2.948</v>
      </c>
      <c r="P122" s="236">
        <f>O122*H122</f>
        <v>149.693544</v>
      </c>
      <c r="Q122" s="236">
        <v>0</v>
      </c>
      <c r="R122" s="236">
        <f>Q122*H122</f>
        <v>0</v>
      </c>
      <c r="S122" s="236">
        <v>0</v>
      </c>
      <c r="T122" s="237">
        <f>S122*H122</f>
        <v>0</v>
      </c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R122" s="238" t="s">
        <v>100</v>
      </c>
      <c r="AT122" s="238" t="s">
        <v>104</v>
      </c>
      <c r="AU122" s="238" t="s">
        <v>73</v>
      </c>
      <c r="AY122" s="15" t="s">
        <v>101</v>
      </c>
      <c r="BE122" s="142">
        <f>IF(N122="základní",J122,0)</f>
        <v>0</v>
      </c>
      <c r="BF122" s="142">
        <f>IF(N122="snížená",J122,0)</f>
        <v>0</v>
      </c>
      <c r="BG122" s="142">
        <f>IF(N122="zákl. přenesená",J122,0)</f>
        <v>0</v>
      </c>
      <c r="BH122" s="142">
        <f>IF(N122="sníž. přenesená",J122,0)</f>
        <v>0</v>
      </c>
      <c r="BI122" s="142">
        <f>IF(N122="nulová",J122,0)</f>
        <v>0</v>
      </c>
      <c r="BJ122" s="15" t="s">
        <v>73</v>
      </c>
      <c r="BK122" s="142">
        <f>ROUND(I122*H122,2)</f>
        <v>0</v>
      </c>
      <c r="BL122" s="15" t="s">
        <v>100</v>
      </c>
      <c r="BM122" s="238" t="s">
        <v>75</v>
      </c>
    </row>
    <row r="123" spans="1:65" s="239" customFormat="1">
      <c r="B123" s="240"/>
      <c r="D123" s="241" t="s">
        <v>129</v>
      </c>
      <c r="E123" s="242" t="s">
        <v>1</v>
      </c>
      <c r="F123" s="243" t="s">
        <v>220</v>
      </c>
      <c r="H123" s="244">
        <v>50.777999999999999</v>
      </c>
      <c r="L123" s="240"/>
      <c r="M123" s="245"/>
      <c r="N123" s="246"/>
      <c r="O123" s="246"/>
      <c r="P123" s="246"/>
      <c r="Q123" s="246"/>
      <c r="R123" s="246"/>
      <c r="S123" s="246"/>
      <c r="T123" s="247"/>
      <c r="AT123" s="242" t="s">
        <v>129</v>
      </c>
      <c r="AU123" s="242" t="s">
        <v>73</v>
      </c>
      <c r="AV123" s="239" t="s">
        <v>75</v>
      </c>
      <c r="AW123" s="239" t="s">
        <v>25</v>
      </c>
      <c r="AX123" s="239" t="s">
        <v>68</v>
      </c>
      <c r="AY123" s="242" t="s">
        <v>101</v>
      </c>
    </row>
    <row r="124" spans="1:65" s="248" customFormat="1">
      <c r="B124" s="249"/>
      <c r="D124" s="241" t="s">
        <v>129</v>
      </c>
      <c r="E124" s="250" t="s">
        <v>1</v>
      </c>
      <c r="F124" s="251" t="s">
        <v>161</v>
      </c>
      <c r="H124" s="252">
        <v>50.777999999999999</v>
      </c>
      <c r="L124" s="249"/>
      <c r="M124" s="253"/>
      <c r="N124" s="254"/>
      <c r="O124" s="254"/>
      <c r="P124" s="254"/>
      <c r="Q124" s="254"/>
      <c r="R124" s="254"/>
      <c r="S124" s="254"/>
      <c r="T124" s="255"/>
      <c r="AT124" s="250" t="s">
        <v>129</v>
      </c>
      <c r="AU124" s="250" t="s">
        <v>73</v>
      </c>
      <c r="AV124" s="248" t="s">
        <v>100</v>
      </c>
      <c r="AW124" s="248" t="s">
        <v>25</v>
      </c>
      <c r="AX124" s="248" t="s">
        <v>73</v>
      </c>
      <c r="AY124" s="250" t="s">
        <v>101</v>
      </c>
    </row>
    <row r="125" spans="1:65" s="2" customFormat="1" ht="24" customHeight="1">
      <c r="A125" s="157"/>
      <c r="B125" s="129"/>
      <c r="C125" s="228" t="s">
        <v>75</v>
      </c>
      <c r="D125" s="228" t="s">
        <v>104</v>
      </c>
      <c r="E125" s="229" t="s">
        <v>221</v>
      </c>
      <c r="F125" s="230" t="s">
        <v>222</v>
      </c>
      <c r="G125" s="231" t="s">
        <v>107</v>
      </c>
      <c r="H125" s="232">
        <v>25</v>
      </c>
      <c r="I125" s="233">
        <v>0</v>
      </c>
      <c r="J125" s="233">
        <f>ROUND(I125*H125,2)</f>
        <v>0</v>
      </c>
      <c r="K125" s="136"/>
      <c r="L125" s="28" t="s">
        <v>257</v>
      </c>
      <c r="M125" s="234" t="s">
        <v>1</v>
      </c>
      <c r="N125" s="235"/>
      <c r="O125" s="236">
        <v>0.59</v>
      </c>
      <c r="P125" s="236">
        <f>O125*H125</f>
        <v>14.75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R125" s="238" t="s">
        <v>100</v>
      </c>
      <c r="AT125" s="238" t="s">
        <v>104</v>
      </c>
      <c r="AU125" s="238" t="s">
        <v>73</v>
      </c>
      <c r="AY125" s="15" t="s">
        <v>101</v>
      </c>
      <c r="BE125" s="142">
        <f>IF(N125="základní",J125,0)</f>
        <v>0</v>
      </c>
      <c r="BF125" s="142">
        <f>IF(N125="snížená",J125,0)</f>
        <v>0</v>
      </c>
      <c r="BG125" s="142">
        <f>IF(N125="zákl. přenesená",J125,0)</f>
        <v>0</v>
      </c>
      <c r="BH125" s="142">
        <f>IF(N125="sníž. přenesená",J125,0)</f>
        <v>0</v>
      </c>
      <c r="BI125" s="142">
        <f>IF(N125="nulová",J125,0)</f>
        <v>0</v>
      </c>
      <c r="BJ125" s="15" t="s">
        <v>73</v>
      </c>
      <c r="BK125" s="142">
        <f>ROUND(I125*H125,2)</f>
        <v>0</v>
      </c>
      <c r="BL125" s="15" t="s">
        <v>100</v>
      </c>
      <c r="BM125" s="238" t="s">
        <v>100</v>
      </c>
    </row>
    <row r="126" spans="1:65" s="2" customFormat="1" ht="24" customHeight="1">
      <c r="A126" s="157"/>
      <c r="B126" s="129"/>
      <c r="C126" s="228" t="s">
        <v>113</v>
      </c>
      <c r="D126" s="228" t="s">
        <v>104</v>
      </c>
      <c r="E126" s="229" t="s">
        <v>223</v>
      </c>
      <c r="F126" s="230" t="s">
        <v>224</v>
      </c>
      <c r="G126" s="231" t="s">
        <v>107</v>
      </c>
      <c r="H126" s="232">
        <v>50.777999999999999</v>
      </c>
      <c r="I126" s="233">
        <v>0</v>
      </c>
      <c r="J126" s="233">
        <f>ROUND(I126*H126,2)</f>
        <v>0</v>
      </c>
      <c r="K126" s="136"/>
      <c r="L126" s="28" t="s">
        <v>258</v>
      </c>
      <c r="M126" s="234" t="s">
        <v>1</v>
      </c>
      <c r="N126" s="235"/>
      <c r="O126" s="236">
        <v>4.3999999999999997E-2</v>
      </c>
      <c r="P126" s="236">
        <f>O126*H126</f>
        <v>2.234232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R126" s="238" t="s">
        <v>100</v>
      </c>
      <c r="AT126" s="238" t="s">
        <v>104</v>
      </c>
      <c r="AU126" s="238" t="s">
        <v>73</v>
      </c>
      <c r="AY126" s="15" t="s">
        <v>101</v>
      </c>
      <c r="BE126" s="142">
        <f>IF(N126="základní",J126,0)</f>
        <v>0</v>
      </c>
      <c r="BF126" s="142">
        <f>IF(N126="snížená",J126,0)</f>
        <v>0</v>
      </c>
      <c r="BG126" s="142">
        <f>IF(N126="zákl. přenesená",J126,0)</f>
        <v>0</v>
      </c>
      <c r="BH126" s="142">
        <f>IF(N126="sníž. přenesená",J126,0)</f>
        <v>0</v>
      </c>
      <c r="BI126" s="142">
        <f>IF(N126="nulová",J126,0)</f>
        <v>0</v>
      </c>
      <c r="BJ126" s="15" t="s">
        <v>73</v>
      </c>
      <c r="BK126" s="142">
        <f>ROUND(I126*H126,2)</f>
        <v>0</v>
      </c>
      <c r="BL126" s="15" t="s">
        <v>100</v>
      </c>
      <c r="BM126" s="238" t="s">
        <v>125</v>
      </c>
    </row>
    <row r="127" spans="1:65" s="2" customFormat="1" ht="16.5" customHeight="1">
      <c r="A127" s="157"/>
      <c r="B127" s="129"/>
      <c r="C127" s="228" t="s">
        <v>100</v>
      </c>
      <c r="D127" s="228" t="s">
        <v>104</v>
      </c>
      <c r="E127" s="229" t="s">
        <v>225</v>
      </c>
      <c r="F127" s="230" t="s">
        <v>226</v>
      </c>
      <c r="G127" s="231" t="s">
        <v>107</v>
      </c>
      <c r="H127" s="232">
        <v>50.777999999999999</v>
      </c>
      <c r="I127" s="233">
        <v>0</v>
      </c>
      <c r="J127" s="233">
        <f>ROUND(I127*H127,2)</f>
        <v>0</v>
      </c>
      <c r="K127" s="136"/>
      <c r="L127" s="28" t="s">
        <v>257</v>
      </c>
      <c r="M127" s="234" t="s">
        <v>1</v>
      </c>
      <c r="N127" s="235"/>
      <c r="O127" s="236">
        <v>3.1E-2</v>
      </c>
      <c r="P127" s="236">
        <f>O127*H127</f>
        <v>1.5741179999999999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R127" s="238" t="s">
        <v>100</v>
      </c>
      <c r="AT127" s="238" t="s">
        <v>104</v>
      </c>
      <c r="AU127" s="238" t="s">
        <v>73</v>
      </c>
      <c r="AY127" s="15" t="s">
        <v>101</v>
      </c>
      <c r="BE127" s="142">
        <f>IF(N127="základní",J127,0)</f>
        <v>0</v>
      </c>
      <c r="BF127" s="142">
        <f>IF(N127="snížená",J127,0)</f>
        <v>0</v>
      </c>
      <c r="BG127" s="142">
        <f>IF(N127="zákl. přenesená",J127,0)</f>
        <v>0</v>
      </c>
      <c r="BH127" s="142">
        <f>IF(N127="sníž. přenesená",J127,0)</f>
        <v>0</v>
      </c>
      <c r="BI127" s="142">
        <f>IF(N127="nulová",J127,0)</f>
        <v>0</v>
      </c>
      <c r="BJ127" s="15" t="s">
        <v>73</v>
      </c>
      <c r="BK127" s="142">
        <f>ROUND(I127*H127,2)</f>
        <v>0</v>
      </c>
      <c r="BL127" s="15" t="s">
        <v>100</v>
      </c>
      <c r="BM127" s="238" t="s">
        <v>134</v>
      </c>
    </row>
    <row r="128" spans="1:65" s="2" customFormat="1" ht="24" customHeight="1">
      <c r="A128" s="157"/>
      <c r="B128" s="129"/>
      <c r="C128" s="228" t="s">
        <v>120</v>
      </c>
      <c r="D128" s="228" t="s">
        <v>104</v>
      </c>
      <c r="E128" s="229" t="s">
        <v>227</v>
      </c>
      <c r="F128" s="230" t="s">
        <v>228</v>
      </c>
      <c r="G128" s="231" t="s">
        <v>107</v>
      </c>
      <c r="H128" s="232">
        <v>58.5</v>
      </c>
      <c r="I128" s="233">
        <v>0</v>
      </c>
      <c r="J128" s="233">
        <f>ROUND(I128*H128,2)</f>
        <v>0</v>
      </c>
      <c r="K128" s="136"/>
      <c r="L128" s="28" t="s">
        <v>257</v>
      </c>
      <c r="M128" s="234" t="s">
        <v>1</v>
      </c>
      <c r="N128" s="235"/>
      <c r="O128" s="236">
        <v>0.29899999999999999</v>
      </c>
      <c r="P128" s="236">
        <f>O128*H128</f>
        <v>17.491499999999998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R128" s="238" t="s">
        <v>100</v>
      </c>
      <c r="AT128" s="238" t="s">
        <v>104</v>
      </c>
      <c r="AU128" s="238" t="s">
        <v>73</v>
      </c>
      <c r="AY128" s="15" t="s">
        <v>101</v>
      </c>
      <c r="BE128" s="142">
        <f>IF(N128="základní",J128,0)</f>
        <v>0</v>
      </c>
      <c r="BF128" s="142">
        <f>IF(N128="snížená",J128,0)</f>
        <v>0</v>
      </c>
      <c r="BG128" s="142">
        <f>IF(N128="zákl. přenesená",J128,0)</f>
        <v>0</v>
      </c>
      <c r="BH128" s="142">
        <f>IF(N128="sníž. přenesená",J128,0)</f>
        <v>0</v>
      </c>
      <c r="BI128" s="142">
        <f>IF(N128="nulová",J128,0)</f>
        <v>0</v>
      </c>
      <c r="BJ128" s="15" t="s">
        <v>73</v>
      </c>
      <c r="BK128" s="142">
        <f>ROUND(I128*H128,2)</f>
        <v>0</v>
      </c>
      <c r="BL128" s="15" t="s">
        <v>100</v>
      </c>
      <c r="BM128" s="238" t="s">
        <v>140</v>
      </c>
    </row>
    <row r="129" spans="1:65" s="239" customFormat="1">
      <c r="B129" s="240"/>
      <c r="D129" s="241" t="s">
        <v>129</v>
      </c>
      <c r="E129" s="242" t="s">
        <v>1</v>
      </c>
      <c r="F129" s="243" t="s">
        <v>229</v>
      </c>
      <c r="H129" s="244">
        <v>58.5</v>
      </c>
      <c r="L129" s="240"/>
      <c r="M129" s="245"/>
      <c r="N129" s="246"/>
      <c r="O129" s="246"/>
      <c r="P129" s="246"/>
      <c r="Q129" s="246"/>
      <c r="R129" s="246"/>
      <c r="S129" s="246"/>
      <c r="T129" s="247"/>
      <c r="AT129" s="242" t="s">
        <v>129</v>
      </c>
      <c r="AU129" s="242" t="s">
        <v>73</v>
      </c>
      <c r="AV129" s="239" t="s">
        <v>75</v>
      </c>
      <c r="AW129" s="239" t="s">
        <v>25</v>
      </c>
      <c r="AX129" s="239" t="s">
        <v>68</v>
      </c>
      <c r="AY129" s="242" t="s">
        <v>101</v>
      </c>
    </row>
    <row r="130" spans="1:65" s="248" customFormat="1">
      <c r="B130" s="249"/>
      <c r="D130" s="241" t="s">
        <v>129</v>
      </c>
      <c r="E130" s="250" t="s">
        <v>1</v>
      </c>
      <c r="F130" s="251" t="s">
        <v>161</v>
      </c>
      <c r="H130" s="252">
        <v>58.5</v>
      </c>
      <c r="L130" s="249"/>
      <c r="M130" s="253"/>
      <c r="N130" s="254"/>
      <c r="O130" s="254"/>
      <c r="P130" s="254"/>
      <c r="Q130" s="254"/>
      <c r="R130" s="254"/>
      <c r="S130" s="254"/>
      <c r="T130" s="255"/>
      <c r="AT130" s="250" t="s">
        <v>129</v>
      </c>
      <c r="AU130" s="250" t="s">
        <v>73</v>
      </c>
      <c r="AV130" s="248" t="s">
        <v>100</v>
      </c>
      <c r="AW130" s="248" t="s">
        <v>25</v>
      </c>
      <c r="AX130" s="248" t="s">
        <v>73</v>
      </c>
      <c r="AY130" s="250" t="s">
        <v>101</v>
      </c>
    </row>
    <row r="131" spans="1:65" s="2" customFormat="1" ht="16.5" customHeight="1">
      <c r="A131" s="157"/>
      <c r="B131" s="129"/>
      <c r="C131" s="256" t="s">
        <v>125</v>
      </c>
      <c r="D131" s="256" t="s">
        <v>174</v>
      </c>
      <c r="E131" s="257" t="s">
        <v>230</v>
      </c>
      <c r="F131" s="258" t="s">
        <v>231</v>
      </c>
      <c r="G131" s="259" t="s">
        <v>127</v>
      </c>
      <c r="H131" s="260">
        <v>117</v>
      </c>
      <c r="I131" s="261">
        <v>0</v>
      </c>
      <c r="J131" s="261">
        <f>ROUND(I131*H131,2)</f>
        <v>0</v>
      </c>
      <c r="K131" s="262"/>
      <c r="L131" s="263" t="s">
        <v>258</v>
      </c>
      <c r="M131" s="264" t="s">
        <v>1</v>
      </c>
      <c r="N131" s="265"/>
      <c r="O131" s="236">
        <v>0</v>
      </c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R131" s="238" t="s">
        <v>134</v>
      </c>
      <c r="AT131" s="238" t="s">
        <v>174</v>
      </c>
      <c r="AU131" s="238" t="s">
        <v>73</v>
      </c>
      <c r="AY131" s="15" t="s">
        <v>101</v>
      </c>
      <c r="BE131" s="142">
        <f>IF(N131="základní",J131,0)</f>
        <v>0</v>
      </c>
      <c r="BF131" s="142">
        <f>IF(N131="snížená",J131,0)</f>
        <v>0</v>
      </c>
      <c r="BG131" s="142">
        <f>IF(N131="zákl. přenesená",J131,0)</f>
        <v>0</v>
      </c>
      <c r="BH131" s="142">
        <f>IF(N131="sníž. přenesená",J131,0)</f>
        <v>0</v>
      </c>
      <c r="BI131" s="142">
        <f>IF(N131="nulová",J131,0)</f>
        <v>0</v>
      </c>
      <c r="BJ131" s="15" t="s">
        <v>73</v>
      </c>
      <c r="BK131" s="142">
        <f>ROUND(I131*H131,2)</f>
        <v>0</v>
      </c>
      <c r="BL131" s="15" t="s">
        <v>100</v>
      </c>
      <c r="BM131" s="238" t="s">
        <v>171</v>
      </c>
    </row>
    <row r="132" spans="1:65" s="239" customFormat="1">
      <c r="B132" s="240"/>
      <c r="D132" s="241" t="s">
        <v>129</v>
      </c>
      <c r="E132" s="242" t="s">
        <v>1</v>
      </c>
      <c r="F132" s="243" t="s">
        <v>232</v>
      </c>
      <c r="H132" s="244">
        <v>117</v>
      </c>
      <c r="L132" s="240"/>
      <c r="M132" s="245"/>
      <c r="N132" s="246"/>
      <c r="O132" s="246"/>
      <c r="P132" s="246"/>
      <c r="Q132" s="246"/>
      <c r="R132" s="246"/>
      <c r="S132" s="246"/>
      <c r="T132" s="247"/>
      <c r="AT132" s="242" t="s">
        <v>129</v>
      </c>
      <c r="AU132" s="242" t="s">
        <v>73</v>
      </c>
      <c r="AV132" s="239" t="s">
        <v>75</v>
      </c>
      <c r="AW132" s="239" t="s">
        <v>25</v>
      </c>
      <c r="AX132" s="239" t="s">
        <v>68</v>
      </c>
      <c r="AY132" s="242" t="s">
        <v>101</v>
      </c>
    </row>
    <row r="133" spans="1:65" s="248" customFormat="1">
      <c r="B133" s="249"/>
      <c r="D133" s="241" t="s">
        <v>129</v>
      </c>
      <c r="E133" s="250" t="s">
        <v>1</v>
      </c>
      <c r="F133" s="251" t="s">
        <v>161</v>
      </c>
      <c r="H133" s="252">
        <v>117</v>
      </c>
      <c r="L133" s="249"/>
      <c r="M133" s="253"/>
      <c r="N133" s="254"/>
      <c r="O133" s="254"/>
      <c r="P133" s="254"/>
      <c r="Q133" s="254"/>
      <c r="R133" s="254"/>
      <c r="S133" s="254"/>
      <c r="T133" s="255"/>
      <c r="AT133" s="250" t="s">
        <v>129</v>
      </c>
      <c r="AU133" s="250" t="s">
        <v>73</v>
      </c>
      <c r="AV133" s="248" t="s">
        <v>100</v>
      </c>
      <c r="AW133" s="248" t="s">
        <v>25</v>
      </c>
      <c r="AX133" s="248" t="s">
        <v>73</v>
      </c>
      <c r="AY133" s="250" t="s">
        <v>101</v>
      </c>
    </row>
    <row r="134" spans="1:65" s="215" customFormat="1" ht="25.9" customHeight="1">
      <c r="B134" s="216"/>
      <c r="D134" s="217" t="s">
        <v>67</v>
      </c>
      <c r="E134" s="218" t="s">
        <v>134</v>
      </c>
      <c r="F134" s="218" t="s">
        <v>233</v>
      </c>
      <c r="J134" s="219">
        <f>BK134</f>
        <v>0</v>
      </c>
      <c r="L134" s="216"/>
      <c r="M134" s="220"/>
      <c r="N134" s="221"/>
      <c r="O134" s="221"/>
      <c r="P134" s="222">
        <f>P135</f>
        <v>0</v>
      </c>
      <c r="Q134" s="221"/>
      <c r="R134" s="222">
        <f>R135</f>
        <v>0</v>
      </c>
      <c r="S134" s="221"/>
      <c r="T134" s="223">
        <f>T135</f>
        <v>0</v>
      </c>
      <c r="AR134" s="217" t="s">
        <v>73</v>
      </c>
      <c r="AT134" s="224" t="s">
        <v>67</v>
      </c>
      <c r="AU134" s="224" t="s">
        <v>68</v>
      </c>
      <c r="AY134" s="217" t="s">
        <v>101</v>
      </c>
      <c r="BK134" s="225">
        <f>BK135</f>
        <v>0</v>
      </c>
    </row>
    <row r="135" spans="1:65" s="2" customFormat="1" ht="16.5" customHeight="1">
      <c r="A135" s="157"/>
      <c r="B135" s="129"/>
      <c r="C135" s="276" t="s">
        <v>132</v>
      </c>
      <c r="D135" s="276" t="s">
        <v>104</v>
      </c>
      <c r="E135" s="277" t="s">
        <v>234</v>
      </c>
      <c r="F135" s="278" t="s">
        <v>235</v>
      </c>
      <c r="G135" s="279" t="s">
        <v>199</v>
      </c>
      <c r="H135" s="280">
        <v>1</v>
      </c>
      <c r="I135" s="281">
        <v>0</v>
      </c>
      <c r="J135" s="281">
        <f>ROUND(I135*H135,2)</f>
        <v>0</v>
      </c>
      <c r="K135" s="136"/>
      <c r="L135" s="28" t="s">
        <v>258</v>
      </c>
      <c r="M135" s="234" t="s">
        <v>1</v>
      </c>
      <c r="N135" s="235"/>
      <c r="O135" s="236">
        <v>0</v>
      </c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R135" s="238" t="s">
        <v>100</v>
      </c>
      <c r="AT135" s="238" t="s">
        <v>104</v>
      </c>
      <c r="AU135" s="238" t="s">
        <v>73</v>
      </c>
      <c r="AY135" s="15" t="s">
        <v>101</v>
      </c>
      <c r="BE135" s="142">
        <f>IF(N135="základní",J135,0)</f>
        <v>0</v>
      </c>
      <c r="BF135" s="142">
        <f>IF(N135="snížená",J135,0)</f>
        <v>0</v>
      </c>
      <c r="BG135" s="142">
        <f>IF(N135="zákl. přenesená",J135,0)</f>
        <v>0</v>
      </c>
      <c r="BH135" s="142">
        <f>IF(N135="sníž. přenesená",J135,0)</f>
        <v>0</v>
      </c>
      <c r="BI135" s="142">
        <f>IF(N135="nulová",J135,0)</f>
        <v>0</v>
      </c>
      <c r="BJ135" s="15" t="s">
        <v>73</v>
      </c>
      <c r="BK135" s="142">
        <f>ROUND(I135*H135,2)</f>
        <v>0</v>
      </c>
      <c r="BL135" s="15" t="s">
        <v>100</v>
      </c>
      <c r="BM135" s="238" t="s">
        <v>172</v>
      </c>
    </row>
    <row r="136" spans="1:65" s="215" customFormat="1" ht="25.9" customHeight="1">
      <c r="B136" s="216"/>
      <c r="D136" s="217" t="s">
        <v>67</v>
      </c>
      <c r="E136" s="218" t="s">
        <v>136</v>
      </c>
      <c r="F136" s="218" t="s">
        <v>236</v>
      </c>
      <c r="J136" s="219">
        <f>BK136</f>
        <v>0</v>
      </c>
      <c r="L136" s="216"/>
      <c r="M136" s="220"/>
      <c r="N136" s="221"/>
      <c r="O136" s="221"/>
      <c r="P136" s="222">
        <f>SUM(P137:P142)</f>
        <v>38.176350000000006</v>
      </c>
      <c r="Q136" s="221"/>
      <c r="R136" s="222">
        <f>SUM(R137:R142)</f>
        <v>0</v>
      </c>
      <c r="S136" s="221"/>
      <c r="T136" s="223">
        <f>SUM(T137:T142)</f>
        <v>0</v>
      </c>
      <c r="AR136" s="217" t="s">
        <v>73</v>
      </c>
      <c r="AT136" s="224" t="s">
        <v>67</v>
      </c>
      <c r="AU136" s="224" t="s">
        <v>68</v>
      </c>
      <c r="AY136" s="217" t="s">
        <v>101</v>
      </c>
      <c r="BK136" s="225">
        <f>SUM(BK137:BK142)</f>
        <v>0</v>
      </c>
    </row>
    <row r="137" spans="1:65" s="2" customFormat="1" ht="16.5" customHeight="1">
      <c r="A137" s="157"/>
      <c r="B137" s="129"/>
      <c r="C137" s="228" t="s">
        <v>134</v>
      </c>
      <c r="D137" s="228" t="s">
        <v>104</v>
      </c>
      <c r="E137" s="229" t="s">
        <v>237</v>
      </c>
      <c r="F137" s="230" t="s">
        <v>238</v>
      </c>
      <c r="G137" s="231" t="s">
        <v>107</v>
      </c>
      <c r="H137" s="232">
        <v>3.4750000000000001</v>
      </c>
      <c r="I137" s="233">
        <v>0</v>
      </c>
      <c r="J137" s="233">
        <f>ROUND(I137*H137,2)</f>
        <v>0</v>
      </c>
      <c r="K137" s="136"/>
      <c r="L137" s="28" t="s">
        <v>258</v>
      </c>
      <c r="M137" s="234" t="s">
        <v>1</v>
      </c>
      <c r="N137" s="235"/>
      <c r="O137" s="236">
        <v>10.986000000000001</v>
      </c>
      <c r="P137" s="236">
        <f>O137*H137</f>
        <v>38.176350000000006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R137" s="238" t="s">
        <v>100</v>
      </c>
      <c r="AT137" s="238" t="s">
        <v>104</v>
      </c>
      <c r="AU137" s="238" t="s">
        <v>73</v>
      </c>
      <c r="AY137" s="15" t="s">
        <v>101</v>
      </c>
      <c r="BE137" s="142">
        <f>IF(N137="základní",J137,0)</f>
        <v>0</v>
      </c>
      <c r="BF137" s="142">
        <f>IF(N137="snížená",J137,0)</f>
        <v>0</v>
      </c>
      <c r="BG137" s="142">
        <f>IF(N137="zákl. přenesená",J137,0)</f>
        <v>0</v>
      </c>
      <c r="BH137" s="142">
        <f>IF(N137="sníž. přenesená",J137,0)</f>
        <v>0</v>
      </c>
      <c r="BI137" s="142">
        <f>IF(N137="nulová",J137,0)</f>
        <v>0</v>
      </c>
      <c r="BJ137" s="15" t="s">
        <v>73</v>
      </c>
      <c r="BK137" s="142">
        <f>ROUND(I137*H137,2)</f>
        <v>0</v>
      </c>
      <c r="BL137" s="15" t="s">
        <v>100</v>
      </c>
      <c r="BM137" s="238" t="s">
        <v>177</v>
      </c>
    </row>
    <row r="138" spans="1:65" s="239" customFormat="1">
      <c r="B138" s="240"/>
      <c r="D138" s="241" t="s">
        <v>129</v>
      </c>
      <c r="E138" s="242" t="s">
        <v>1</v>
      </c>
      <c r="F138" s="243" t="s">
        <v>239</v>
      </c>
      <c r="H138" s="244">
        <v>0.99</v>
      </c>
      <c r="L138" s="240"/>
      <c r="M138" s="245"/>
      <c r="N138" s="246"/>
      <c r="O138" s="246"/>
      <c r="P138" s="246"/>
      <c r="Q138" s="246"/>
      <c r="R138" s="246"/>
      <c r="S138" s="246"/>
      <c r="T138" s="247"/>
      <c r="AT138" s="242" t="s">
        <v>129</v>
      </c>
      <c r="AU138" s="242" t="s">
        <v>73</v>
      </c>
      <c r="AV138" s="239" t="s">
        <v>75</v>
      </c>
      <c r="AW138" s="239" t="s">
        <v>25</v>
      </c>
      <c r="AX138" s="239" t="s">
        <v>68</v>
      </c>
      <c r="AY138" s="242" t="s">
        <v>101</v>
      </c>
    </row>
    <row r="139" spans="1:65" s="239" customFormat="1">
      <c r="B139" s="240"/>
      <c r="D139" s="241" t="s">
        <v>129</v>
      </c>
      <c r="E139" s="242" t="s">
        <v>1</v>
      </c>
      <c r="F139" s="243" t="s">
        <v>240</v>
      </c>
      <c r="H139" s="244">
        <v>1.68</v>
      </c>
      <c r="L139" s="240"/>
      <c r="M139" s="245"/>
      <c r="N139" s="246"/>
      <c r="O139" s="246"/>
      <c r="P139" s="246"/>
      <c r="Q139" s="246"/>
      <c r="R139" s="246"/>
      <c r="S139" s="246"/>
      <c r="T139" s="247"/>
      <c r="AT139" s="242" t="s">
        <v>129</v>
      </c>
      <c r="AU139" s="242" t="s">
        <v>73</v>
      </c>
      <c r="AV139" s="239" t="s">
        <v>75</v>
      </c>
      <c r="AW139" s="239" t="s">
        <v>25</v>
      </c>
      <c r="AX139" s="239" t="s">
        <v>68</v>
      </c>
      <c r="AY139" s="242" t="s">
        <v>101</v>
      </c>
    </row>
    <row r="140" spans="1:65" s="239" customFormat="1">
      <c r="B140" s="240"/>
      <c r="D140" s="241" t="s">
        <v>129</v>
      </c>
      <c r="E140" s="242" t="s">
        <v>1</v>
      </c>
      <c r="F140" s="243" t="s">
        <v>241</v>
      </c>
      <c r="H140" s="244">
        <v>0.80500000000000005</v>
      </c>
      <c r="L140" s="240"/>
      <c r="M140" s="245"/>
      <c r="N140" s="246"/>
      <c r="O140" s="246"/>
      <c r="P140" s="246"/>
      <c r="Q140" s="246"/>
      <c r="R140" s="246"/>
      <c r="S140" s="246"/>
      <c r="T140" s="247"/>
      <c r="AT140" s="242" t="s">
        <v>129</v>
      </c>
      <c r="AU140" s="242" t="s">
        <v>73</v>
      </c>
      <c r="AV140" s="239" t="s">
        <v>75</v>
      </c>
      <c r="AW140" s="239" t="s">
        <v>25</v>
      </c>
      <c r="AX140" s="239" t="s">
        <v>68</v>
      </c>
      <c r="AY140" s="242" t="s">
        <v>101</v>
      </c>
    </row>
    <row r="141" spans="1:65" s="248" customFormat="1">
      <c r="B141" s="249"/>
      <c r="D141" s="241" t="s">
        <v>129</v>
      </c>
      <c r="E141" s="250" t="s">
        <v>1</v>
      </c>
      <c r="F141" s="251" t="s">
        <v>161</v>
      </c>
      <c r="H141" s="252">
        <v>3.4750000000000001</v>
      </c>
      <c r="L141" s="249"/>
      <c r="M141" s="253"/>
      <c r="N141" s="254"/>
      <c r="O141" s="254"/>
      <c r="P141" s="254"/>
      <c r="Q141" s="254"/>
      <c r="R141" s="254"/>
      <c r="S141" s="254"/>
      <c r="T141" s="255"/>
      <c r="AT141" s="250" t="s">
        <v>129</v>
      </c>
      <c r="AU141" s="250" t="s">
        <v>73</v>
      </c>
      <c r="AV141" s="248" t="s">
        <v>100</v>
      </c>
      <c r="AW141" s="248" t="s">
        <v>25</v>
      </c>
      <c r="AX141" s="248" t="s">
        <v>73</v>
      </c>
      <c r="AY141" s="250" t="s">
        <v>101</v>
      </c>
    </row>
    <row r="142" spans="1:65" s="2" customFormat="1" ht="16.5" customHeight="1">
      <c r="A142" s="157"/>
      <c r="B142" s="129"/>
      <c r="C142" s="276" t="s">
        <v>136</v>
      </c>
      <c r="D142" s="276" t="s">
        <v>104</v>
      </c>
      <c r="E142" s="277" t="s">
        <v>242</v>
      </c>
      <c r="F142" s="278" t="s">
        <v>243</v>
      </c>
      <c r="G142" s="279" t="s">
        <v>199</v>
      </c>
      <c r="H142" s="280">
        <v>2</v>
      </c>
      <c r="I142" s="281">
        <v>0</v>
      </c>
      <c r="J142" s="281">
        <f>ROUND(I142*H142,2)</f>
        <v>0</v>
      </c>
      <c r="K142" s="136"/>
      <c r="L142" s="28" t="s">
        <v>259</v>
      </c>
      <c r="M142" s="234" t="s">
        <v>1</v>
      </c>
      <c r="N142" s="235"/>
      <c r="O142" s="236">
        <v>0</v>
      </c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R142" s="238" t="s">
        <v>100</v>
      </c>
      <c r="AT142" s="238" t="s">
        <v>104</v>
      </c>
      <c r="AU142" s="238" t="s">
        <v>73</v>
      </c>
      <c r="AY142" s="15" t="s">
        <v>101</v>
      </c>
      <c r="BE142" s="142">
        <f>IF(N142="základní",J142,0)</f>
        <v>0</v>
      </c>
      <c r="BF142" s="142">
        <f>IF(N142="snížená",J142,0)</f>
        <v>0</v>
      </c>
      <c r="BG142" s="142">
        <f>IF(N142="zákl. přenesená",J142,0)</f>
        <v>0</v>
      </c>
      <c r="BH142" s="142">
        <f>IF(N142="sníž. přenesená",J142,0)</f>
        <v>0</v>
      </c>
      <c r="BI142" s="142">
        <f>IF(N142="nulová",J142,0)</f>
        <v>0</v>
      </c>
      <c r="BJ142" s="15" t="s">
        <v>73</v>
      </c>
      <c r="BK142" s="142">
        <f>ROUND(I142*H142,2)</f>
        <v>0</v>
      </c>
      <c r="BL142" s="15" t="s">
        <v>100</v>
      </c>
      <c r="BM142" s="238" t="s">
        <v>178</v>
      </c>
    </row>
    <row r="143" spans="1:65" s="215" customFormat="1" ht="25.9" customHeight="1">
      <c r="B143" s="216"/>
      <c r="D143" s="217" t="s">
        <v>67</v>
      </c>
      <c r="E143" s="218" t="s">
        <v>244</v>
      </c>
      <c r="F143" s="218" t="s">
        <v>245</v>
      </c>
      <c r="J143" s="219">
        <f>BK143</f>
        <v>0</v>
      </c>
      <c r="L143" s="216"/>
      <c r="M143" s="220"/>
      <c r="N143" s="221"/>
      <c r="O143" s="221"/>
      <c r="P143" s="222">
        <f>SUM(P144:P145)</f>
        <v>2.7938999999999998</v>
      </c>
      <c r="Q143" s="221"/>
      <c r="R143" s="222">
        <f>SUM(R144:R145)</f>
        <v>0</v>
      </c>
      <c r="S143" s="221"/>
      <c r="T143" s="223">
        <f>SUM(T144:T145)</f>
        <v>0</v>
      </c>
      <c r="AR143" s="217" t="s">
        <v>73</v>
      </c>
      <c r="AT143" s="224" t="s">
        <v>67</v>
      </c>
      <c r="AU143" s="224" t="s">
        <v>68</v>
      </c>
      <c r="AY143" s="217" t="s">
        <v>101</v>
      </c>
      <c r="BK143" s="225">
        <f>SUM(BK144:BK145)</f>
        <v>0</v>
      </c>
    </row>
    <row r="144" spans="1:65" s="2" customFormat="1" ht="16.5" customHeight="1">
      <c r="A144" s="157"/>
      <c r="B144" s="129"/>
      <c r="C144" s="228" t="s">
        <v>140</v>
      </c>
      <c r="D144" s="228" t="s">
        <v>104</v>
      </c>
      <c r="E144" s="229" t="s">
        <v>246</v>
      </c>
      <c r="F144" s="230" t="s">
        <v>247</v>
      </c>
      <c r="G144" s="231" t="s">
        <v>127</v>
      </c>
      <c r="H144" s="232">
        <v>8.34</v>
      </c>
      <c r="I144" s="233">
        <v>0</v>
      </c>
      <c r="J144" s="233">
        <f>ROUND(I144*H144,2)</f>
        <v>0</v>
      </c>
      <c r="K144" s="136"/>
      <c r="L144" s="28" t="s">
        <v>253</v>
      </c>
      <c r="M144" s="234" t="s">
        <v>1</v>
      </c>
      <c r="N144" s="235"/>
      <c r="O144" s="236">
        <v>0.115</v>
      </c>
      <c r="P144" s="236">
        <f>O144*H144</f>
        <v>0.95910000000000006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R144" s="238" t="s">
        <v>100</v>
      </c>
      <c r="AT144" s="238" t="s">
        <v>104</v>
      </c>
      <c r="AU144" s="238" t="s">
        <v>73</v>
      </c>
      <c r="AY144" s="15" t="s">
        <v>101</v>
      </c>
      <c r="BE144" s="142">
        <f>IF(N144="základní",J144,0)</f>
        <v>0</v>
      </c>
      <c r="BF144" s="142">
        <f>IF(N144="snížená",J144,0)</f>
        <v>0</v>
      </c>
      <c r="BG144" s="142">
        <f>IF(N144="zákl. přenesená",J144,0)</f>
        <v>0</v>
      </c>
      <c r="BH144" s="142">
        <f>IF(N144="sníž. přenesená",J144,0)</f>
        <v>0</v>
      </c>
      <c r="BI144" s="142">
        <f>IF(N144="nulová",J144,0)</f>
        <v>0</v>
      </c>
      <c r="BJ144" s="15" t="s">
        <v>73</v>
      </c>
      <c r="BK144" s="142">
        <f>ROUND(I144*H144,2)</f>
        <v>0</v>
      </c>
      <c r="BL144" s="15" t="s">
        <v>100</v>
      </c>
      <c r="BM144" s="238" t="s">
        <v>179</v>
      </c>
    </row>
    <row r="145" spans="1:65" s="2" customFormat="1" ht="16.5" customHeight="1">
      <c r="A145" s="157"/>
      <c r="B145" s="129"/>
      <c r="C145" s="228" t="s">
        <v>144</v>
      </c>
      <c r="D145" s="228" t="s">
        <v>104</v>
      </c>
      <c r="E145" s="229" t="s">
        <v>248</v>
      </c>
      <c r="F145" s="230" t="s">
        <v>249</v>
      </c>
      <c r="G145" s="231" t="s">
        <v>127</v>
      </c>
      <c r="H145" s="232">
        <v>8.34</v>
      </c>
      <c r="I145" s="233">
        <v>0</v>
      </c>
      <c r="J145" s="233">
        <f>ROUND(I145*H145,2)</f>
        <v>0</v>
      </c>
      <c r="K145" s="136"/>
      <c r="L145" s="28" t="s">
        <v>253</v>
      </c>
      <c r="M145" s="273" t="s">
        <v>1</v>
      </c>
      <c r="N145" s="235"/>
      <c r="O145" s="274">
        <v>0.22</v>
      </c>
      <c r="P145" s="274">
        <f>O145*H145</f>
        <v>1.8348</v>
      </c>
      <c r="Q145" s="274">
        <v>0</v>
      </c>
      <c r="R145" s="274">
        <f>Q145*H145</f>
        <v>0</v>
      </c>
      <c r="S145" s="274">
        <v>0</v>
      </c>
      <c r="T145" s="275">
        <f>S145*H145</f>
        <v>0</v>
      </c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R145" s="238" t="s">
        <v>100</v>
      </c>
      <c r="AT145" s="238" t="s">
        <v>104</v>
      </c>
      <c r="AU145" s="238" t="s">
        <v>73</v>
      </c>
      <c r="AY145" s="15" t="s">
        <v>101</v>
      </c>
      <c r="BE145" s="142">
        <f>IF(N145="základní",J145,0)</f>
        <v>0</v>
      </c>
      <c r="BF145" s="142">
        <f>IF(N145="snížená",J145,0)</f>
        <v>0</v>
      </c>
      <c r="BG145" s="142">
        <f>IF(N145="zákl. přenesená",J145,0)</f>
        <v>0</v>
      </c>
      <c r="BH145" s="142">
        <f>IF(N145="sníž. přenesená",J145,0)</f>
        <v>0</v>
      </c>
      <c r="BI145" s="142">
        <f>IF(N145="nulová",J145,0)</f>
        <v>0</v>
      </c>
      <c r="BJ145" s="15" t="s">
        <v>73</v>
      </c>
      <c r="BK145" s="142">
        <f>ROUND(I145*H145,2)</f>
        <v>0</v>
      </c>
      <c r="BL145" s="15" t="s">
        <v>100</v>
      </c>
      <c r="BM145" s="238" t="s">
        <v>183</v>
      </c>
    </row>
    <row r="146" spans="1:65" s="2" customFormat="1" ht="6.95" customHeight="1">
      <c r="A146" s="157"/>
      <c r="B146" s="42"/>
      <c r="C146" s="43"/>
      <c r="D146" s="43"/>
      <c r="E146" s="43"/>
      <c r="F146" s="43"/>
      <c r="G146" s="43"/>
      <c r="H146" s="43"/>
      <c r="I146" s="43"/>
      <c r="J146" s="43"/>
      <c r="K146" s="43"/>
      <c r="L146" s="28"/>
      <c r="M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</row>
  </sheetData>
  <autoFilter ref="C119:K145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6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51"/>
  <sheetViews>
    <sheetView topLeftCell="A131" workbookViewId="0">
      <selection activeCell="I152" sqref="I152"/>
    </sheetView>
  </sheetViews>
  <sheetFormatPr defaultRowHeight="11.25"/>
  <cols>
    <col min="1" max="1" width="8.33203125" style="291" customWidth="1"/>
    <col min="2" max="2" width="1.6640625" style="291" customWidth="1"/>
    <col min="3" max="3" width="4.1640625" style="291" customWidth="1"/>
    <col min="4" max="4" width="4.33203125" style="291" customWidth="1"/>
    <col min="5" max="5" width="17.1640625" style="291" customWidth="1"/>
    <col min="6" max="6" width="50.83203125" style="291" customWidth="1"/>
    <col min="7" max="7" width="7" style="291" customWidth="1"/>
    <col min="8" max="8" width="11.5" style="291" customWidth="1"/>
    <col min="9" max="10" width="20.1640625" style="291" customWidth="1"/>
    <col min="11" max="11" width="20.1640625" style="291" hidden="1" customWidth="1"/>
    <col min="12" max="12" width="9.33203125" style="291" customWidth="1"/>
    <col min="13" max="13" width="10.83203125" style="291" hidden="1" customWidth="1"/>
    <col min="14" max="14" width="9.33203125" style="291"/>
    <col min="15" max="20" width="14.1640625" style="291" hidden="1" customWidth="1"/>
    <col min="21" max="21" width="16.33203125" style="291" hidden="1" customWidth="1"/>
    <col min="22" max="22" width="12.33203125" style="291" customWidth="1"/>
    <col min="23" max="23" width="16.33203125" style="291" customWidth="1"/>
    <col min="24" max="24" width="12.33203125" style="291" customWidth="1"/>
    <col min="25" max="25" width="15" style="291" customWidth="1"/>
    <col min="26" max="26" width="11" style="291" customWidth="1"/>
    <col min="27" max="27" width="15" style="291" customWidth="1"/>
    <col min="28" max="28" width="16.33203125" style="291" customWidth="1"/>
    <col min="29" max="29" width="11" style="291" customWidth="1"/>
    <col min="30" max="30" width="15" style="291" customWidth="1"/>
    <col min="31" max="31" width="16.33203125" style="291" customWidth="1"/>
    <col min="32" max="16384" width="9.33203125" style="291"/>
  </cols>
  <sheetData>
    <row r="1" spans="1:46">
      <c r="A1" s="78"/>
    </row>
    <row r="2" spans="1:46" ht="36.950000000000003" customHeight="1">
      <c r="L2" s="326" t="s">
        <v>5</v>
      </c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15" t="s">
        <v>263</v>
      </c>
    </row>
    <row r="3" spans="1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pans="1:46" ht="24.95" customHeight="1">
      <c r="B4" s="18"/>
      <c r="D4" s="19" t="s">
        <v>76</v>
      </c>
      <c r="L4" s="18"/>
      <c r="M4" s="79" t="s">
        <v>10</v>
      </c>
      <c r="AT4" s="15" t="s">
        <v>3</v>
      </c>
    </row>
    <row r="5" spans="1:46" ht="6.95" customHeight="1">
      <c r="B5" s="18"/>
      <c r="L5" s="18"/>
    </row>
    <row r="6" spans="1:46" ht="12" customHeight="1">
      <c r="B6" s="18"/>
      <c r="D6" s="24" t="s">
        <v>14</v>
      </c>
      <c r="L6" s="18"/>
    </row>
    <row r="7" spans="1:46" ht="16.5" customHeight="1">
      <c r="B7" s="18"/>
      <c r="E7" s="346" t="s">
        <v>260</v>
      </c>
      <c r="F7" s="347"/>
      <c r="G7" s="347"/>
      <c r="H7" s="347"/>
      <c r="L7" s="18"/>
    </row>
    <row r="8" spans="1:46" s="2" customFormat="1" ht="12" customHeight="1">
      <c r="A8" s="295"/>
      <c r="B8" s="28"/>
      <c r="C8" s="295"/>
      <c r="D8" s="24" t="s">
        <v>153</v>
      </c>
      <c r="E8" s="295"/>
      <c r="F8" s="295"/>
      <c r="G8" s="295"/>
      <c r="H8" s="295"/>
      <c r="I8" s="295"/>
      <c r="J8" s="295"/>
      <c r="K8" s="295"/>
      <c r="L8" s="37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</row>
    <row r="9" spans="1:46" s="2" customFormat="1" ht="16.5" customHeight="1">
      <c r="A9" s="295"/>
      <c r="B9" s="28"/>
      <c r="C9" s="295"/>
      <c r="D9" s="295"/>
      <c r="E9" s="338" t="s">
        <v>322</v>
      </c>
      <c r="F9" s="339"/>
      <c r="G9" s="339"/>
      <c r="H9" s="339"/>
      <c r="I9" s="295"/>
      <c r="J9" s="295"/>
      <c r="K9" s="295"/>
      <c r="L9" s="37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</row>
    <row r="10" spans="1:46" s="2" customFormat="1">
      <c r="A10" s="295"/>
      <c r="B10" s="28"/>
      <c r="C10" s="295"/>
      <c r="D10" s="295"/>
      <c r="E10" s="295"/>
      <c r="F10" s="295"/>
      <c r="G10" s="295"/>
      <c r="H10" s="295"/>
      <c r="I10" s="295"/>
      <c r="J10" s="295"/>
      <c r="K10" s="295"/>
      <c r="L10" s="37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</row>
    <row r="11" spans="1:46" s="2" customFormat="1" ht="12" customHeight="1">
      <c r="A11" s="295"/>
      <c r="B11" s="28"/>
      <c r="C11" s="295"/>
      <c r="D11" s="24" t="s">
        <v>15</v>
      </c>
      <c r="E11" s="295"/>
      <c r="F11" s="290" t="s">
        <v>1</v>
      </c>
      <c r="G11" s="295"/>
      <c r="H11" s="295"/>
      <c r="I11" s="24" t="s">
        <v>16</v>
      </c>
      <c r="J11" s="290" t="s">
        <v>1</v>
      </c>
      <c r="K11" s="295"/>
      <c r="L11" s="37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</row>
    <row r="12" spans="1:46" s="2" customFormat="1" ht="12" customHeight="1">
      <c r="A12" s="295"/>
      <c r="B12" s="28"/>
      <c r="C12" s="295"/>
      <c r="D12" s="24" t="s">
        <v>17</v>
      </c>
      <c r="E12" s="295"/>
      <c r="F12" s="290" t="s">
        <v>18</v>
      </c>
      <c r="G12" s="295"/>
      <c r="H12" s="295"/>
      <c r="I12" s="24" t="s">
        <v>19</v>
      </c>
      <c r="J12" s="48">
        <v>44069</v>
      </c>
      <c r="K12" s="295"/>
      <c r="L12" s="37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</row>
    <row r="13" spans="1:46" s="2" customFormat="1" ht="10.9" customHeight="1">
      <c r="A13" s="295"/>
      <c r="B13" s="28"/>
      <c r="C13" s="295"/>
      <c r="D13" s="295"/>
      <c r="E13" s="295"/>
      <c r="F13" s="295"/>
      <c r="G13" s="295"/>
      <c r="H13" s="295"/>
      <c r="I13" s="295"/>
      <c r="J13" s="295"/>
      <c r="K13" s="295"/>
      <c r="L13" s="37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</row>
    <row r="14" spans="1:46" s="2" customFormat="1" ht="12" customHeight="1">
      <c r="A14" s="295"/>
      <c r="B14" s="28"/>
      <c r="C14" s="295"/>
      <c r="D14" s="24" t="s">
        <v>20</v>
      </c>
      <c r="E14" s="295"/>
      <c r="F14" s="295" t="s">
        <v>261</v>
      </c>
      <c r="G14" s="295"/>
      <c r="H14" s="295"/>
      <c r="I14" s="24" t="s">
        <v>21</v>
      </c>
      <c r="J14" s="290" t="str">
        <f>IF('[3]Rekapitulace stavby'!AN10="","",'[3]Rekapitulace stavby'!AN10)</f>
        <v/>
      </c>
      <c r="K14" s="295"/>
      <c r="L14" s="37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</row>
    <row r="15" spans="1:46" s="2" customFormat="1" ht="18" customHeight="1">
      <c r="A15" s="295"/>
      <c r="B15" s="28"/>
      <c r="C15" s="295"/>
      <c r="D15" s="295"/>
      <c r="E15" s="290" t="str">
        <f>IF('[3]Rekapitulace stavby'!E11="","",'[3]Rekapitulace stavby'!E11)</f>
        <v xml:space="preserve"> </v>
      </c>
      <c r="F15" s="295"/>
      <c r="G15" s="295"/>
      <c r="H15" s="295"/>
      <c r="I15" s="24" t="s">
        <v>22</v>
      </c>
      <c r="J15" s="290" t="str">
        <f>IF('[3]Rekapitulace stavby'!AN11="","",'[3]Rekapitulace stavby'!AN11)</f>
        <v/>
      </c>
      <c r="K15" s="295"/>
      <c r="L15" s="37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</row>
    <row r="16" spans="1:46" s="2" customFormat="1" ht="6.95" customHeight="1">
      <c r="A16" s="295"/>
      <c r="B16" s="28"/>
      <c r="C16" s="295"/>
      <c r="D16" s="295"/>
      <c r="E16" s="295"/>
      <c r="F16" s="295"/>
      <c r="G16" s="295"/>
      <c r="H16" s="295"/>
      <c r="I16" s="295"/>
      <c r="J16" s="295"/>
      <c r="K16" s="295"/>
      <c r="L16" s="37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</row>
    <row r="17" spans="1:31" s="2" customFormat="1" ht="12" customHeight="1">
      <c r="A17" s="295"/>
      <c r="B17" s="28"/>
      <c r="C17" s="295"/>
      <c r="D17" s="24" t="s">
        <v>23</v>
      </c>
      <c r="E17" s="295"/>
      <c r="F17" s="295"/>
      <c r="G17" s="295"/>
      <c r="H17" s="295"/>
      <c r="I17" s="24" t="s">
        <v>21</v>
      </c>
      <c r="J17" s="290" t="str">
        <f>'[3]Rekapitulace stavby'!AN13</f>
        <v/>
      </c>
      <c r="K17" s="295"/>
      <c r="L17" s="37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</row>
    <row r="18" spans="1:31" s="2" customFormat="1" ht="18" customHeight="1">
      <c r="A18" s="295"/>
      <c r="B18" s="28"/>
      <c r="C18" s="295"/>
      <c r="D18" s="295"/>
      <c r="E18" s="323" t="str">
        <f>'[3]Rekapitulace stavby'!E14</f>
        <v xml:space="preserve"> </v>
      </c>
      <c r="F18" s="323"/>
      <c r="G18" s="323"/>
      <c r="H18" s="323"/>
      <c r="I18" s="24" t="s">
        <v>22</v>
      </c>
      <c r="J18" s="290" t="str">
        <f>'[3]Rekapitulace stavby'!AN14</f>
        <v/>
      </c>
      <c r="K18" s="295"/>
      <c r="L18" s="37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</row>
    <row r="19" spans="1:31" s="2" customFormat="1" ht="6.95" customHeight="1">
      <c r="A19" s="295"/>
      <c r="B19" s="28"/>
      <c r="C19" s="295"/>
      <c r="D19" s="295"/>
      <c r="E19" s="295"/>
      <c r="F19" s="295"/>
      <c r="G19" s="295"/>
      <c r="H19" s="295"/>
      <c r="I19" s="295"/>
      <c r="J19" s="295"/>
      <c r="K19" s="295"/>
      <c r="L19" s="37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</row>
    <row r="20" spans="1:31" s="2" customFormat="1" ht="12" customHeight="1">
      <c r="A20" s="295"/>
      <c r="B20" s="28"/>
      <c r="C20" s="295"/>
      <c r="D20" s="24" t="s">
        <v>24</v>
      </c>
      <c r="E20" s="295"/>
      <c r="F20" s="295"/>
      <c r="G20" s="295"/>
      <c r="H20" s="295"/>
      <c r="I20" s="24" t="s">
        <v>21</v>
      </c>
      <c r="J20" s="290" t="str">
        <f>IF('[3]Rekapitulace stavby'!AN16="","",'[3]Rekapitulace stavby'!AN16)</f>
        <v/>
      </c>
      <c r="K20" s="295"/>
      <c r="L20" s="37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</row>
    <row r="21" spans="1:31" s="2" customFormat="1" ht="18" customHeight="1">
      <c r="A21" s="295"/>
      <c r="B21" s="28"/>
      <c r="C21" s="295"/>
      <c r="D21" s="295"/>
      <c r="E21" s="290" t="str">
        <f>IF('[3]Rekapitulace stavby'!E17="","",'[3]Rekapitulace stavby'!E17)</f>
        <v xml:space="preserve"> </v>
      </c>
      <c r="F21" s="295"/>
      <c r="G21" s="295"/>
      <c r="H21" s="295"/>
      <c r="I21" s="24" t="s">
        <v>22</v>
      </c>
      <c r="J21" s="290" t="str">
        <f>IF('[3]Rekapitulace stavby'!AN17="","",'[3]Rekapitulace stavby'!AN17)</f>
        <v/>
      </c>
      <c r="K21" s="295"/>
      <c r="L21" s="37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</row>
    <row r="22" spans="1:31" s="2" customFormat="1" ht="6.95" customHeight="1">
      <c r="A22" s="295"/>
      <c r="B22" s="28"/>
      <c r="C22" s="295"/>
      <c r="D22" s="295"/>
      <c r="E22" s="295"/>
      <c r="F22" s="295"/>
      <c r="G22" s="295"/>
      <c r="H22" s="295"/>
      <c r="I22" s="295"/>
      <c r="J22" s="295"/>
      <c r="K22" s="295"/>
      <c r="L22" s="37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</row>
    <row r="23" spans="1:31" s="2" customFormat="1" ht="12" customHeight="1">
      <c r="A23" s="295"/>
      <c r="B23" s="28"/>
      <c r="C23" s="295"/>
      <c r="D23" s="24" t="s">
        <v>26</v>
      </c>
      <c r="E23" s="295"/>
      <c r="F23" s="295"/>
      <c r="G23" s="295"/>
      <c r="H23" s="295"/>
      <c r="I23" s="24" t="s">
        <v>21</v>
      </c>
      <c r="J23" s="290" t="str">
        <f>IF('[3]Rekapitulace stavby'!AN19="","",'[3]Rekapitulace stavby'!AN19)</f>
        <v/>
      </c>
      <c r="K23" s="295"/>
      <c r="L23" s="37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</row>
    <row r="24" spans="1:31" s="2" customFormat="1" ht="18" customHeight="1">
      <c r="A24" s="295"/>
      <c r="B24" s="28"/>
      <c r="C24" s="295"/>
      <c r="D24" s="295"/>
      <c r="E24" s="290" t="str">
        <f>IF('[3]Rekapitulace stavby'!E20="","",'[3]Rekapitulace stavby'!E20)</f>
        <v xml:space="preserve"> </v>
      </c>
      <c r="F24" s="295"/>
      <c r="G24" s="295"/>
      <c r="H24" s="295"/>
      <c r="I24" s="24" t="s">
        <v>22</v>
      </c>
      <c r="J24" s="290" t="str">
        <f>IF('[3]Rekapitulace stavby'!AN20="","",'[3]Rekapitulace stavby'!AN20)</f>
        <v/>
      </c>
      <c r="K24" s="295"/>
      <c r="L24" s="37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</row>
    <row r="25" spans="1:31" s="2" customFormat="1" ht="6.95" customHeight="1">
      <c r="A25" s="295"/>
      <c r="B25" s="28"/>
      <c r="C25" s="295"/>
      <c r="D25" s="295"/>
      <c r="E25" s="295"/>
      <c r="F25" s="295"/>
      <c r="G25" s="295"/>
      <c r="H25" s="295"/>
      <c r="I25" s="295"/>
      <c r="J25" s="295"/>
      <c r="K25" s="295"/>
      <c r="L25" s="37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</row>
    <row r="26" spans="1:31" s="2" customFormat="1" ht="12" customHeight="1">
      <c r="A26" s="295"/>
      <c r="B26" s="28"/>
      <c r="C26" s="295"/>
      <c r="D26" s="24" t="s">
        <v>27</v>
      </c>
      <c r="E26" s="295"/>
      <c r="F26" s="295"/>
      <c r="G26" s="295"/>
      <c r="H26" s="295"/>
      <c r="I26" s="295"/>
      <c r="J26" s="295"/>
      <c r="K26" s="295"/>
      <c r="L26" s="37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</row>
    <row r="27" spans="1:31" s="8" customFormat="1" ht="16.5" customHeight="1">
      <c r="A27" s="80"/>
      <c r="B27" s="81"/>
      <c r="C27" s="80"/>
      <c r="D27" s="80"/>
      <c r="E27" s="327" t="s">
        <v>1</v>
      </c>
      <c r="F27" s="327"/>
      <c r="G27" s="327"/>
      <c r="H27" s="327"/>
      <c r="I27" s="80"/>
      <c r="J27" s="80"/>
      <c r="K27" s="80"/>
      <c r="L27" s="82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</row>
    <row r="28" spans="1:31" s="2" customFormat="1" ht="6.95" customHeight="1">
      <c r="A28" s="295"/>
      <c r="B28" s="28"/>
      <c r="C28" s="295"/>
      <c r="D28" s="295"/>
      <c r="E28" s="295"/>
      <c r="F28" s="295"/>
      <c r="G28" s="295"/>
      <c r="H28" s="295"/>
      <c r="I28" s="295"/>
      <c r="J28" s="295"/>
      <c r="K28" s="295"/>
      <c r="L28" s="37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</row>
    <row r="29" spans="1:31" s="2" customFormat="1" ht="6.95" customHeight="1">
      <c r="A29" s="295"/>
      <c r="B29" s="28"/>
      <c r="C29" s="295"/>
      <c r="D29" s="59"/>
      <c r="E29" s="59"/>
      <c r="F29" s="59"/>
      <c r="G29" s="59"/>
      <c r="H29" s="59"/>
      <c r="I29" s="59"/>
      <c r="J29" s="59"/>
      <c r="K29" s="59"/>
      <c r="L29" s="37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</row>
    <row r="30" spans="1:31" s="2" customFormat="1" ht="25.35" customHeight="1">
      <c r="A30" s="295"/>
      <c r="B30" s="28"/>
      <c r="C30" s="295"/>
      <c r="D30" s="83" t="s">
        <v>28</v>
      </c>
      <c r="E30" s="295"/>
      <c r="F30" s="295"/>
      <c r="G30" s="295"/>
      <c r="H30" s="295"/>
      <c r="I30" s="295"/>
      <c r="J30" s="63">
        <f>ROUND(J119, 2)</f>
        <v>0</v>
      </c>
      <c r="K30" s="295"/>
      <c r="L30" s="37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</row>
    <row r="31" spans="1:31" s="2" customFormat="1" ht="6.95" customHeight="1">
      <c r="A31" s="295"/>
      <c r="B31" s="28"/>
      <c r="C31" s="295"/>
      <c r="D31" s="59"/>
      <c r="E31" s="59"/>
      <c r="F31" s="59"/>
      <c r="G31" s="59"/>
      <c r="H31" s="59"/>
      <c r="I31" s="59"/>
      <c r="J31" s="59"/>
      <c r="K31" s="59"/>
      <c r="L31" s="37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</row>
    <row r="32" spans="1:31" s="2" customFormat="1" ht="14.45" customHeight="1">
      <c r="A32" s="295"/>
      <c r="B32" s="28"/>
      <c r="C32" s="295"/>
      <c r="D32" s="295"/>
      <c r="E32" s="295"/>
      <c r="F32" s="294" t="s">
        <v>30</v>
      </c>
      <c r="G32" s="295"/>
      <c r="H32" s="295"/>
      <c r="I32" s="294" t="s">
        <v>29</v>
      </c>
      <c r="J32" s="294" t="s">
        <v>31</v>
      </c>
      <c r="K32" s="295"/>
      <c r="L32" s="37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</row>
    <row r="33" spans="1:31" s="2" customFormat="1" ht="14.45" customHeight="1">
      <c r="A33" s="295"/>
      <c r="B33" s="28"/>
      <c r="C33" s="295"/>
      <c r="D33" s="84" t="s">
        <v>32</v>
      </c>
      <c r="E33" s="24" t="s">
        <v>33</v>
      </c>
      <c r="F33" s="85">
        <f>ROUND((SUM(BE119:BE150)),  2)</f>
        <v>0</v>
      </c>
      <c r="G33" s="295"/>
      <c r="H33" s="295"/>
      <c r="I33" s="86">
        <v>0.21</v>
      </c>
      <c r="J33" s="85">
        <f>ROUND(((SUM(BE119:BE150))*I33),  2)</f>
        <v>0</v>
      </c>
      <c r="K33" s="295"/>
      <c r="L33" s="37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</row>
    <row r="34" spans="1:31" s="2" customFormat="1" ht="14.45" customHeight="1">
      <c r="A34" s="295"/>
      <c r="B34" s="28"/>
      <c r="C34" s="295"/>
      <c r="D34" s="295"/>
      <c r="E34" s="24" t="s">
        <v>34</v>
      </c>
      <c r="F34" s="85">
        <f>ROUND((SUM(BF119:BF150)),  2)</f>
        <v>0</v>
      </c>
      <c r="G34" s="295"/>
      <c r="H34" s="295"/>
      <c r="I34" s="86">
        <v>0.15</v>
      </c>
      <c r="J34" s="85">
        <f>ROUND(((SUM(BF119:BF150))*I34),  2)</f>
        <v>0</v>
      </c>
      <c r="K34" s="295"/>
      <c r="L34" s="37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</row>
    <row r="35" spans="1:31" s="2" customFormat="1" ht="14.45" hidden="1" customHeight="1">
      <c r="A35" s="295"/>
      <c r="B35" s="28"/>
      <c r="C35" s="295"/>
      <c r="D35" s="295"/>
      <c r="E35" s="24" t="s">
        <v>35</v>
      </c>
      <c r="F35" s="85">
        <f>ROUND((SUM(BG119:BG150)),  2)</f>
        <v>0</v>
      </c>
      <c r="G35" s="295"/>
      <c r="H35" s="295"/>
      <c r="I35" s="86">
        <v>0.21</v>
      </c>
      <c r="J35" s="85">
        <f>0</f>
        <v>0</v>
      </c>
      <c r="K35" s="295"/>
      <c r="L35" s="37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</row>
    <row r="36" spans="1:31" s="2" customFormat="1" ht="14.45" hidden="1" customHeight="1">
      <c r="A36" s="295"/>
      <c r="B36" s="28"/>
      <c r="C36" s="295"/>
      <c r="D36" s="295"/>
      <c r="E36" s="24" t="s">
        <v>36</v>
      </c>
      <c r="F36" s="85">
        <f>ROUND((SUM(BH119:BH150)),  2)</f>
        <v>0</v>
      </c>
      <c r="G36" s="295"/>
      <c r="H36" s="295"/>
      <c r="I36" s="86">
        <v>0.15</v>
      </c>
      <c r="J36" s="85">
        <f>0</f>
        <v>0</v>
      </c>
      <c r="K36" s="295"/>
      <c r="L36" s="37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</row>
    <row r="37" spans="1:31" s="2" customFormat="1" ht="14.45" hidden="1" customHeight="1">
      <c r="A37" s="295"/>
      <c r="B37" s="28"/>
      <c r="C37" s="295"/>
      <c r="D37" s="295"/>
      <c r="E37" s="24" t="s">
        <v>37</v>
      </c>
      <c r="F37" s="85">
        <f>ROUND((SUM(BI119:BI150)),  2)</f>
        <v>0</v>
      </c>
      <c r="G37" s="295"/>
      <c r="H37" s="295"/>
      <c r="I37" s="86">
        <v>0</v>
      </c>
      <c r="J37" s="85">
        <f>0</f>
        <v>0</v>
      </c>
      <c r="K37" s="295"/>
      <c r="L37" s="37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</row>
    <row r="38" spans="1:31" s="2" customFormat="1" ht="6.95" customHeight="1">
      <c r="A38" s="295"/>
      <c r="B38" s="28"/>
      <c r="C38" s="295"/>
      <c r="D38" s="295"/>
      <c r="E38" s="295"/>
      <c r="F38" s="295"/>
      <c r="G38" s="295"/>
      <c r="H38" s="295"/>
      <c r="I38" s="295"/>
      <c r="J38" s="295"/>
      <c r="K38" s="295"/>
      <c r="L38" s="37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</row>
    <row r="39" spans="1:31" s="2" customFormat="1" ht="25.35" customHeight="1">
      <c r="A39" s="295"/>
      <c r="B39" s="28"/>
      <c r="C39" s="87"/>
      <c r="D39" s="88" t="s">
        <v>38</v>
      </c>
      <c r="E39" s="53"/>
      <c r="F39" s="53"/>
      <c r="G39" s="89" t="s">
        <v>39</v>
      </c>
      <c r="H39" s="90" t="s">
        <v>40</v>
      </c>
      <c r="I39" s="53"/>
      <c r="J39" s="91">
        <f>SUM(J30:J37)</f>
        <v>0</v>
      </c>
      <c r="K39" s="92"/>
      <c r="L39" s="37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</row>
    <row r="40" spans="1:31" s="2" customFormat="1" ht="14.45" customHeight="1">
      <c r="A40" s="295"/>
      <c r="B40" s="28"/>
      <c r="C40" s="295"/>
      <c r="D40" s="295"/>
      <c r="E40" s="295"/>
      <c r="F40" s="295"/>
      <c r="G40" s="295"/>
      <c r="H40" s="295"/>
      <c r="I40" s="295"/>
      <c r="J40" s="295"/>
      <c r="K40" s="295"/>
      <c r="L40" s="37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</row>
    <row r="41" spans="1:31" ht="14.45" customHeight="1">
      <c r="B41" s="18"/>
      <c r="L41" s="18"/>
    </row>
    <row r="42" spans="1:31" ht="14.45" customHeight="1">
      <c r="B42" s="18"/>
      <c r="L42" s="18"/>
    </row>
    <row r="43" spans="1:31" ht="14.45" customHeight="1">
      <c r="B43" s="18"/>
      <c r="L43" s="18"/>
    </row>
    <row r="44" spans="1:31" ht="14.45" customHeight="1">
      <c r="B44" s="18"/>
      <c r="L44" s="18"/>
    </row>
    <row r="45" spans="1:31" ht="14.45" customHeight="1">
      <c r="B45" s="18"/>
      <c r="L45" s="18"/>
    </row>
    <row r="46" spans="1:31" ht="14.45" customHeight="1">
      <c r="B46" s="18"/>
      <c r="L46" s="18"/>
    </row>
    <row r="47" spans="1:31" ht="14.45" customHeight="1">
      <c r="B47" s="18"/>
      <c r="L47" s="18"/>
    </row>
    <row r="48" spans="1:31" ht="14.45" customHeight="1">
      <c r="B48" s="18"/>
      <c r="L48" s="18"/>
    </row>
    <row r="49" spans="1:31" ht="14.45" customHeight="1">
      <c r="B49" s="18"/>
      <c r="L49" s="18"/>
    </row>
    <row r="50" spans="1:31" s="2" customFormat="1" ht="14.45" customHeight="1">
      <c r="B50" s="37"/>
      <c r="D50" s="38" t="s">
        <v>41</v>
      </c>
      <c r="E50" s="39"/>
      <c r="F50" s="39"/>
      <c r="G50" s="38" t="s">
        <v>42</v>
      </c>
      <c r="H50" s="39"/>
      <c r="I50" s="39"/>
      <c r="J50" s="39"/>
      <c r="K50" s="39"/>
      <c r="L50" s="37"/>
    </row>
    <row r="51" spans="1:31">
      <c r="B51" s="18"/>
      <c r="L51" s="18"/>
    </row>
    <row r="52" spans="1:31">
      <c r="B52" s="18"/>
      <c r="L52" s="18"/>
    </row>
    <row r="53" spans="1:31">
      <c r="B53" s="18"/>
      <c r="L53" s="18"/>
    </row>
    <row r="54" spans="1:31">
      <c r="B54" s="18"/>
      <c r="L54" s="18"/>
    </row>
    <row r="55" spans="1:31">
      <c r="B55" s="18"/>
      <c r="L55" s="18"/>
    </row>
    <row r="56" spans="1:31">
      <c r="B56" s="18"/>
      <c r="L56" s="18"/>
    </row>
    <row r="57" spans="1:31">
      <c r="B57" s="18"/>
      <c r="L57" s="18"/>
    </row>
    <row r="58" spans="1:31">
      <c r="B58" s="18"/>
      <c r="L58" s="18"/>
    </row>
    <row r="59" spans="1:31">
      <c r="B59" s="18"/>
      <c r="L59" s="18"/>
    </row>
    <row r="60" spans="1:31">
      <c r="B60" s="18"/>
      <c r="L60" s="18"/>
    </row>
    <row r="61" spans="1:31" s="2" customFormat="1" ht="12.75">
      <c r="A61" s="295"/>
      <c r="B61" s="28"/>
      <c r="C61" s="295"/>
      <c r="D61" s="40" t="s">
        <v>43</v>
      </c>
      <c r="E61" s="293"/>
      <c r="F61" s="93" t="s">
        <v>44</v>
      </c>
      <c r="G61" s="40" t="s">
        <v>43</v>
      </c>
      <c r="H61" s="293"/>
      <c r="I61" s="293"/>
      <c r="J61" s="94" t="s">
        <v>44</v>
      </c>
      <c r="K61" s="293"/>
      <c r="L61" s="37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  <c r="AE61" s="295"/>
    </row>
    <row r="62" spans="1:31">
      <c r="B62" s="18"/>
      <c r="L62" s="18"/>
    </row>
    <row r="63" spans="1:31">
      <c r="B63" s="18"/>
      <c r="L63" s="18"/>
    </row>
    <row r="64" spans="1:31">
      <c r="B64" s="18"/>
      <c r="L64" s="18"/>
    </row>
    <row r="65" spans="1:31" s="2" customFormat="1" ht="12.75">
      <c r="A65" s="295"/>
      <c r="B65" s="28"/>
      <c r="C65" s="295"/>
      <c r="D65" s="38" t="s">
        <v>45</v>
      </c>
      <c r="E65" s="41"/>
      <c r="F65" s="41"/>
      <c r="G65" s="38" t="s">
        <v>46</v>
      </c>
      <c r="H65" s="41"/>
      <c r="I65" s="41"/>
      <c r="J65" s="41"/>
      <c r="K65" s="41"/>
      <c r="L65" s="37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5"/>
      <c r="AE65" s="295"/>
    </row>
    <row r="66" spans="1:31">
      <c r="B66" s="18"/>
      <c r="L66" s="18"/>
    </row>
    <row r="67" spans="1:31">
      <c r="B67" s="18"/>
      <c r="L67" s="18"/>
    </row>
    <row r="68" spans="1:31">
      <c r="B68" s="18"/>
      <c r="L68" s="18"/>
    </row>
    <row r="69" spans="1:31">
      <c r="B69" s="18"/>
      <c r="L69" s="18"/>
    </row>
    <row r="70" spans="1:31">
      <c r="B70" s="18"/>
      <c r="L70" s="18"/>
    </row>
    <row r="71" spans="1:31">
      <c r="B71" s="18"/>
      <c r="L71" s="18"/>
    </row>
    <row r="72" spans="1:31">
      <c r="B72" s="18"/>
      <c r="L72" s="18"/>
    </row>
    <row r="73" spans="1:31">
      <c r="B73" s="18"/>
      <c r="L73" s="18"/>
    </row>
    <row r="74" spans="1:31">
      <c r="B74" s="18"/>
      <c r="L74" s="18"/>
    </row>
    <row r="75" spans="1:31">
      <c r="B75" s="18"/>
      <c r="L75" s="18"/>
    </row>
    <row r="76" spans="1:31" s="2" customFormat="1" ht="12.75">
      <c r="A76" s="295"/>
      <c r="B76" s="28"/>
      <c r="C76" s="295"/>
      <c r="D76" s="40" t="s">
        <v>43</v>
      </c>
      <c r="E76" s="293"/>
      <c r="F76" s="93" t="s">
        <v>44</v>
      </c>
      <c r="G76" s="40" t="s">
        <v>43</v>
      </c>
      <c r="H76" s="293"/>
      <c r="I76" s="293"/>
      <c r="J76" s="94" t="s">
        <v>44</v>
      </c>
      <c r="K76" s="293"/>
      <c r="L76" s="37"/>
      <c r="S76" s="295"/>
      <c r="T76" s="295"/>
      <c r="U76" s="295"/>
      <c r="V76" s="295"/>
      <c r="W76" s="295"/>
      <c r="X76" s="295"/>
      <c r="Y76" s="295"/>
      <c r="Z76" s="295"/>
      <c r="AA76" s="295"/>
      <c r="AB76" s="295"/>
      <c r="AC76" s="295"/>
      <c r="AD76" s="295"/>
      <c r="AE76" s="295"/>
    </row>
    <row r="77" spans="1:31" s="2" customFormat="1" ht="14.45" customHeight="1">
      <c r="A77" s="295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95"/>
      <c r="T77" s="295"/>
      <c r="U77" s="295"/>
      <c r="V77" s="295"/>
      <c r="W77" s="295"/>
      <c r="X77" s="295"/>
      <c r="Y77" s="295"/>
      <c r="Z77" s="295"/>
      <c r="AA77" s="295"/>
      <c r="AB77" s="295"/>
      <c r="AC77" s="295"/>
      <c r="AD77" s="295"/>
      <c r="AE77" s="295"/>
    </row>
    <row r="81" spans="1:47" s="2" customFormat="1" ht="6.95" customHeight="1">
      <c r="A81" s="295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95"/>
      <c r="T81" s="295"/>
      <c r="U81" s="295"/>
      <c r="V81" s="295"/>
      <c r="W81" s="295"/>
      <c r="X81" s="295"/>
      <c r="Y81" s="295"/>
      <c r="Z81" s="295"/>
      <c r="AA81" s="295"/>
      <c r="AB81" s="295"/>
      <c r="AC81" s="295"/>
      <c r="AD81" s="295"/>
      <c r="AE81" s="295"/>
    </row>
    <row r="82" spans="1:47" s="2" customFormat="1" ht="24.95" customHeight="1">
      <c r="A82" s="295"/>
      <c r="B82" s="28"/>
      <c r="C82" s="19" t="s">
        <v>77</v>
      </c>
      <c r="D82" s="295"/>
      <c r="E82" s="295"/>
      <c r="F82" s="295"/>
      <c r="G82" s="295"/>
      <c r="H82" s="295"/>
      <c r="I82" s="295"/>
      <c r="J82" s="295"/>
      <c r="K82" s="295"/>
      <c r="L82" s="37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5"/>
      <c r="AE82" s="295"/>
    </row>
    <row r="83" spans="1:47" s="2" customFormat="1" ht="6.95" customHeight="1">
      <c r="A83" s="295"/>
      <c r="B83" s="28"/>
      <c r="C83" s="295"/>
      <c r="D83" s="295"/>
      <c r="E83" s="295"/>
      <c r="F83" s="295"/>
      <c r="G83" s="295"/>
      <c r="H83" s="295"/>
      <c r="I83" s="295"/>
      <c r="J83" s="295"/>
      <c r="K83" s="295"/>
      <c r="L83" s="37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5"/>
      <c r="AE83" s="295"/>
    </row>
    <row r="84" spans="1:47" s="2" customFormat="1" ht="12" customHeight="1">
      <c r="A84" s="295"/>
      <c r="B84" s="28"/>
      <c r="C84" s="24" t="s">
        <v>14</v>
      </c>
      <c r="D84" s="295"/>
      <c r="E84" s="295"/>
      <c r="F84" s="295"/>
      <c r="G84" s="295"/>
      <c r="H84" s="295"/>
      <c r="I84" s="295"/>
      <c r="J84" s="295"/>
      <c r="K84" s="295"/>
      <c r="L84" s="37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5"/>
      <c r="AE84" s="295"/>
    </row>
    <row r="85" spans="1:47" s="2" customFormat="1" ht="16.5" customHeight="1">
      <c r="A85" s="295"/>
      <c r="B85" s="28"/>
      <c r="C85" s="295"/>
      <c r="D85" s="295"/>
      <c r="E85" s="346" t="str">
        <f>E7</f>
        <v>Terénní a sadové úpravy v areálu bývalých kasáren Hranečník</v>
      </c>
      <c r="F85" s="347"/>
      <c r="G85" s="347"/>
      <c r="H85" s="347"/>
      <c r="I85" s="295"/>
      <c r="J85" s="295"/>
      <c r="K85" s="295"/>
      <c r="L85" s="37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5"/>
      <c r="AE85" s="295"/>
    </row>
    <row r="86" spans="1:47" s="2" customFormat="1" ht="12" customHeight="1">
      <c r="A86" s="295"/>
      <c r="B86" s="28"/>
      <c r="C86" s="24" t="s">
        <v>153</v>
      </c>
      <c r="D86" s="295"/>
      <c r="E86" s="295"/>
      <c r="F86" s="295"/>
      <c r="G86" s="295"/>
      <c r="H86" s="295"/>
      <c r="I86" s="295"/>
      <c r="J86" s="295"/>
      <c r="K86" s="295"/>
      <c r="L86" s="37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5"/>
      <c r="AE86" s="295"/>
    </row>
    <row r="87" spans="1:47" s="2" customFormat="1" ht="16.5" customHeight="1">
      <c r="A87" s="295"/>
      <c r="B87" s="28"/>
      <c r="C87" s="295"/>
      <c r="D87" s="295"/>
      <c r="E87" s="338" t="str">
        <f>E9</f>
        <v>Sadové úpravy</v>
      </c>
      <c r="F87" s="339"/>
      <c r="G87" s="339"/>
      <c r="H87" s="339"/>
      <c r="I87" s="295"/>
      <c r="J87" s="295"/>
      <c r="K87" s="295"/>
      <c r="L87" s="37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5"/>
      <c r="AE87" s="295"/>
    </row>
    <row r="88" spans="1:47" s="2" customFormat="1" ht="6.95" customHeight="1">
      <c r="A88" s="295"/>
      <c r="B88" s="28"/>
      <c r="C88" s="295"/>
      <c r="D88" s="295"/>
      <c r="E88" s="295"/>
      <c r="F88" s="295"/>
      <c r="G88" s="295"/>
      <c r="H88" s="295"/>
      <c r="I88" s="295"/>
      <c r="J88" s="295"/>
      <c r="K88" s="295"/>
      <c r="L88" s="37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5"/>
      <c r="AE88" s="295"/>
    </row>
    <row r="89" spans="1:47" s="2" customFormat="1" ht="12" customHeight="1">
      <c r="A89" s="295"/>
      <c r="B89" s="28"/>
      <c r="C89" s="24" t="s">
        <v>17</v>
      </c>
      <c r="D89" s="295"/>
      <c r="E89" s="295"/>
      <c r="F89" s="290" t="str">
        <f>F12</f>
        <v xml:space="preserve"> </v>
      </c>
      <c r="G89" s="295"/>
      <c r="H89" s="295"/>
      <c r="I89" s="24" t="s">
        <v>19</v>
      </c>
      <c r="J89" s="48">
        <f>IF(J12="","",J12)</f>
        <v>44069</v>
      </c>
      <c r="K89" s="295"/>
      <c r="L89" s="37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5"/>
      <c r="AE89" s="295"/>
    </row>
    <row r="90" spans="1:47" s="2" customFormat="1" ht="6.95" customHeight="1">
      <c r="A90" s="295"/>
      <c r="B90" s="28"/>
      <c r="C90" s="295"/>
      <c r="D90" s="295"/>
      <c r="E90" s="295"/>
      <c r="F90" s="295"/>
      <c r="G90" s="295"/>
      <c r="H90" s="295"/>
      <c r="I90" s="295"/>
      <c r="J90" s="295"/>
      <c r="K90" s="295"/>
      <c r="L90" s="37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  <c r="AC90" s="295"/>
      <c r="AD90" s="295"/>
      <c r="AE90" s="295"/>
    </row>
    <row r="91" spans="1:47" s="2" customFormat="1" ht="15.2" customHeight="1">
      <c r="A91" s="295"/>
      <c r="B91" s="28"/>
      <c r="C91" s="24" t="s">
        <v>20</v>
      </c>
      <c r="D91" s="295"/>
      <c r="E91" s="295"/>
      <c r="F91" s="290" t="str">
        <f>E15</f>
        <v xml:space="preserve"> </v>
      </c>
      <c r="G91" s="295"/>
      <c r="H91" s="295"/>
      <c r="I91" s="24" t="s">
        <v>24</v>
      </c>
      <c r="J91" s="292" t="str">
        <f>E21</f>
        <v xml:space="preserve"> </v>
      </c>
      <c r="K91" s="295"/>
      <c r="L91" s="37"/>
      <c r="S91" s="295"/>
      <c r="T91" s="295"/>
      <c r="U91" s="295"/>
      <c r="V91" s="295"/>
      <c r="W91" s="295"/>
      <c r="X91" s="295"/>
      <c r="Y91" s="295"/>
      <c r="Z91" s="295"/>
      <c r="AA91" s="295"/>
      <c r="AB91" s="295"/>
      <c r="AC91" s="295"/>
      <c r="AD91" s="295"/>
      <c r="AE91" s="295"/>
    </row>
    <row r="92" spans="1:47" s="2" customFormat="1" ht="15.2" customHeight="1">
      <c r="A92" s="295"/>
      <c r="B92" s="28"/>
      <c r="C92" s="24" t="s">
        <v>23</v>
      </c>
      <c r="D92" s="295"/>
      <c r="E92" s="295"/>
      <c r="F92" s="290" t="str">
        <f>IF(E18="","",E18)</f>
        <v xml:space="preserve"> </v>
      </c>
      <c r="G92" s="295"/>
      <c r="H92" s="295"/>
      <c r="I92" s="24" t="s">
        <v>26</v>
      </c>
      <c r="J92" s="292" t="str">
        <f>E24</f>
        <v xml:space="preserve"> </v>
      </c>
      <c r="K92" s="295"/>
      <c r="L92" s="37"/>
      <c r="S92" s="295"/>
      <c r="T92" s="295"/>
      <c r="U92" s="295"/>
      <c r="V92" s="295"/>
      <c r="W92" s="295"/>
      <c r="X92" s="295"/>
      <c r="Y92" s="295"/>
      <c r="Z92" s="295"/>
      <c r="AA92" s="295"/>
      <c r="AB92" s="295"/>
      <c r="AC92" s="295"/>
      <c r="AD92" s="295"/>
      <c r="AE92" s="295"/>
    </row>
    <row r="93" spans="1:47" s="2" customFormat="1" ht="10.35" customHeight="1">
      <c r="A93" s="295"/>
      <c r="B93" s="28"/>
      <c r="C93" s="295"/>
      <c r="D93" s="295"/>
      <c r="E93" s="295"/>
      <c r="F93" s="295"/>
      <c r="G93" s="295"/>
      <c r="H93" s="295"/>
      <c r="I93" s="295"/>
      <c r="J93" s="295"/>
      <c r="K93" s="295"/>
      <c r="L93" s="37"/>
      <c r="S93" s="295"/>
      <c r="T93" s="295"/>
      <c r="U93" s="295"/>
      <c r="V93" s="295"/>
      <c r="W93" s="295"/>
      <c r="X93" s="295"/>
      <c r="Y93" s="295"/>
      <c r="Z93" s="295"/>
      <c r="AA93" s="295"/>
      <c r="AB93" s="295"/>
      <c r="AC93" s="295"/>
      <c r="AD93" s="295"/>
      <c r="AE93" s="295"/>
    </row>
    <row r="94" spans="1:47" s="2" customFormat="1" ht="29.25" customHeight="1">
      <c r="A94" s="295"/>
      <c r="B94" s="28"/>
      <c r="C94" s="95" t="s">
        <v>78</v>
      </c>
      <c r="D94" s="87"/>
      <c r="E94" s="87"/>
      <c r="F94" s="87"/>
      <c r="G94" s="87"/>
      <c r="H94" s="87"/>
      <c r="I94" s="87"/>
      <c r="J94" s="96" t="s">
        <v>79</v>
      </c>
      <c r="K94" s="87"/>
      <c r="L94" s="37"/>
      <c r="S94" s="295"/>
      <c r="T94" s="295"/>
      <c r="U94" s="295"/>
      <c r="V94" s="295"/>
      <c r="W94" s="295"/>
      <c r="X94" s="295"/>
      <c r="Y94" s="295"/>
      <c r="Z94" s="295"/>
      <c r="AA94" s="295"/>
      <c r="AB94" s="295"/>
      <c r="AC94" s="295"/>
      <c r="AD94" s="295"/>
      <c r="AE94" s="295"/>
    </row>
    <row r="95" spans="1:47" s="2" customFormat="1" ht="10.35" customHeight="1">
      <c r="A95" s="295"/>
      <c r="B95" s="28"/>
      <c r="C95" s="295"/>
      <c r="D95" s="295"/>
      <c r="E95" s="295"/>
      <c r="F95" s="295"/>
      <c r="G95" s="295"/>
      <c r="H95" s="295"/>
      <c r="I95" s="295"/>
      <c r="J95" s="295"/>
      <c r="K95" s="295"/>
      <c r="L95" s="37"/>
      <c r="S95" s="295"/>
      <c r="T95" s="295"/>
      <c r="U95" s="295"/>
      <c r="V95" s="295"/>
      <c r="W95" s="295"/>
      <c r="X95" s="295"/>
      <c r="Y95" s="295"/>
      <c r="Z95" s="295"/>
      <c r="AA95" s="295"/>
      <c r="AB95" s="295"/>
      <c r="AC95" s="295"/>
      <c r="AD95" s="295"/>
      <c r="AE95" s="295"/>
    </row>
    <row r="96" spans="1:47" s="2" customFormat="1" ht="22.9" customHeight="1">
      <c r="A96" s="295"/>
      <c r="B96" s="28"/>
      <c r="C96" s="97" t="s">
        <v>80</v>
      </c>
      <c r="D96" s="295"/>
      <c r="E96" s="295"/>
      <c r="F96" s="295"/>
      <c r="G96" s="295"/>
      <c r="H96" s="295"/>
      <c r="I96" s="295"/>
      <c r="J96" s="63">
        <f>J119</f>
        <v>0</v>
      </c>
      <c r="K96" s="295"/>
      <c r="L96" s="37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U96" s="15" t="s">
        <v>81</v>
      </c>
    </row>
    <row r="97" spans="1:31" s="9" customFormat="1" ht="24.95" customHeight="1">
      <c r="B97" s="98"/>
      <c r="D97" s="99" t="s">
        <v>323</v>
      </c>
      <c r="E97" s="100"/>
      <c r="F97" s="100"/>
      <c r="G97" s="100"/>
      <c r="H97" s="100"/>
      <c r="I97" s="100"/>
      <c r="J97" s="101">
        <f>J120</f>
        <v>0</v>
      </c>
      <c r="L97" s="98"/>
    </row>
    <row r="98" spans="1:31" s="10" customFormat="1" ht="19.899999999999999" customHeight="1">
      <c r="B98" s="102"/>
      <c r="D98" s="103" t="s">
        <v>264</v>
      </c>
      <c r="E98" s="104"/>
      <c r="F98" s="104"/>
      <c r="G98" s="104"/>
      <c r="H98" s="104"/>
      <c r="I98" s="104"/>
      <c r="J98" s="105">
        <f>J121</f>
        <v>0</v>
      </c>
      <c r="L98" s="102"/>
    </row>
    <row r="99" spans="1:31" s="10" customFormat="1" ht="19.899999999999999" customHeight="1">
      <c r="B99" s="102"/>
      <c r="D99" s="103" t="s">
        <v>265</v>
      </c>
      <c r="E99" s="104"/>
      <c r="F99" s="104"/>
      <c r="G99" s="104"/>
      <c r="H99" s="104"/>
      <c r="I99" s="104"/>
      <c r="J99" s="105">
        <f>J138</f>
        <v>0</v>
      </c>
      <c r="L99" s="102"/>
    </row>
    <row r="100" spans="1:31" s="2" customFormat="1" ht="21.75" customHeight="1">
      <c r="A100" s="295"/>
      <c r="B100" s="28"/>
      <c r="C100" s="295"/>
      <c r="D100" s="295"/>
      <c r="E100" s="295"/>
      <c r="F100" s="295"/>
      <c r="G100" s="295"/>
      <c r="H100" s="295"/>
      <c r="I100" s="295"/>
      <c r="J100" s="295"/>
      <c r="K100" s="295"/>
      <c r="L100" s="37"/>
      <c r="S100" s="295"/>
      <c r="T100" s="295"/>
      <c r="U100" s="295"/>
      <c r="V100" s="295"/>
      <c r="W100" s="295"/>
      <c r="X100" s="295"/>
      <c r="Y100" s="295"/>
      <c r="Z100" s="295"/>
      <c r="AA100" s="295"/>
      <c r="AB100" s="295"/>
      <c r="AC100" s="295"/>
      <c r="AD100" s="295"/>
      <c r="AE100" s="295"/>
    </row>
    <row r="101" spans="1:31" s="2" customFormat="1" ht="6.95" customHeight="1">
      <c r="A101" s="295"/>
      <c r="B101" s="42"/>
      <c r="C101" s="43"/>
      <c r="D101" s="43"/>
      <c r="E101" s="43"/>
      <c r="F101" s="43"/>
      <c r="G101" s="43"/>
      <c r="H101" s="43"/>
      <c r="I101" s="43"/>
      <c r="J101" s="43"/>
      <c r="K101" s="43"/>
      <c r="L101" s="37"/>
      <c r="S101" s="295"/>
      <c r="T101" s="295"/>
      <c r="U101" s="295"/>
      <c r="V101" s="295"/>
      <c r="W101" s="295"/>
      <c r="X101" s="295"/>
      <c r="Y101" s="295"/>
      <c r="Z101" s="295"/>
      <c r="AA101" s="295"/>
      <c r="AB101" s="295"/>
      <c r="AC101" s="295"/>
      <c r="AD101" s="295"/>
      <c r="AE101" s="295"/>
    </row>
    <row r="105" spans="1:31" s="2" customFormat="1" ht="6.95" customHeight="1">
      <c r="A105" s="295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7"/>
      <c r="S105" s="295"/>
      <c r="T105" s="295"/>
      <c r="U105" s="295"/>
      <c r="V105" s="295"/>
      <c r="W105" s="295"/>
      <c r="X105" s="295"/>
      <c r="Y105" s="295"/>
      <c r="Z105" s="295"/>
      <c r="AA105" s="295"/>
      <c r="AB105" s="295"/>
      <c r="AC105" s="295"/>
      <c r="AD105" s="295"/>
      <c r="AE105" s="295"/>
    </row>
    <row r="106" spans="1:31" s="2" customFormat="1" ht="24.95" customHeight="1">
      <c r="A106" s="295"/>
      <c r="B106" s="28"/>
      <c r="C106" s="19" t="s">
        <v>85</v>
      </c>
      <c r="D106" s="295"/>
      <c r="E106" s="295"/>
      <c r="F106" s="295"/>
      <c r="G106" s="295"/>
      <c r="H106" s="295"/>
      <c r="I106" s="295"/>
      <c r="J106" s="295"/>
      <c r="K106" s="295"/>
      <c r="L106" s="37"/>
      <c r="S106" s="295"/>
      <c r="T106" s="295"/>
      <c r="U106" s="295"/>
      <c r="V106" s="295"/>
      <c r="W106" s="295"/>
      <c r="X106" s="295"/>
      <c r="Y106" s="295"/>
      <c r="Z106" s="295"/>
      <c r="AA106" s="295"/>
      <c r="AB106" s="295"/>
      <c r="AC106" s="295"/>
      <c r="AD106" s="295"/>
      <c r="AE106" s="295"/>
    </row>
    <row r="107" spans="1:31" s="2" customFormat="1" ht="6.95" customHeight="1">
      <c r="A107" s="295"/>
      <c r="B107" s="28"/>
      <c r="C107" s="295"/>
      <c r="D107" s="295"/>
      <c r="E107" s="295"/>
      <c r="F107" s="295"/>
      <c r="G107" s="295"/>
      <c r="H107" s="295"/>
      <c r="I107" s="295"/>
      <c r="J107" s="295"/>
      <c r="K107" s="295"/>
      <c r="L107" s="37"/>
      <c r="S107" s="295"/>
      <c r="T107" s="295"/>
      <c r="U107" s="295"/>
      <c r="V107" s="295"/>
      <c r="W107" s="295"/>
      <c r="X107" s="295"/>
      <c r="Y107" s="295"/>
      <c r="Z107" s="295"/>
      <c r="AA107" s="295"/>
      <c r="AB107" s="295"/>
      <c r="AC107" s="295"/>
      <c r="AD107" s="295"/>
      <c r="AE107" s="295"/>
    </row>
    <row r="108" spans="1:31" s="2" customFormat="1" ht="12" customHeight="1">
      <c r="A108" s="295"/>
      <c r="B108" s="28"/>
      <c r="C108" s="24" t="s">
        <v>14</v>
      </c>
      <c r="D108" s="295"/>
      <c r="E108" s="295"/>
      <c r="F108" s="295"/>
      <c r="G108" s="295"/>
      <c r="H108" s="295"/>
      <c r="I108" s="295"/>
      <c r="J108" s="295"/>
      <c r="K108" s="295"/>
      <c r="L108" s="37"/>
      <c r="S108" s="295"/>
      <c r="T108" s="295"/>
      <c r="U108" s="295"/>
      <c r="V108" s="295"/>
      <c r="W108" s="295"/>
      <c r="X108" s="295"/>
      <c r="Y108" s="295"/>
      <c r="Z108" s="295"/>
      <c r="AA108" s="295"/>
      <c r="AB108" s="295"/>
      <c r="AC108" s="295"/>
      <c r="AD108" s="295"/>
      <c r="AE108" s="295"/>
    </row>
    <row r="109" spans="1:31" s="2" customFormat="1" ht="16.5" customHeight="1">
      <c r="A109" s="295"/>
      <c r="B109" s="28"/>
      <c r="C109" s="295"/>
      <c r="D109" s="295"/>
      <c r="E109" s="346" t="str">
        <f>E7</f>
        <v>Terénní a sadové úpravy v areálu bývalých kasáren Hranečník</v>
      </c>
      <c r="F109" s="347"/>
      <c r="G109" s="347"/>
      <c r="H109" s="347"/>
      <c r="I109" s="295"/>
      <c r="J109" s="295"/>
      <c r="K109" s="295"/>
      <c r="L109" s="37"/>
      <c r="S109" s="295"/>
      <c r="T109" s="295"/>
      <c r="U109" s="295"/>
      <c r="V109" s="295"/>
      <c r="W109" s="295"/>
      <c r="X109" s="295"/>
      <c r="Y109" s="295"/>
      <c r="Z109" s="295"/>
      <c r="AA109" s="295"/>
      <c r="AB109" s="295"/>
      <c r="AC109" s="295"/>
      <c r="AD109" s="295"/>
      <c r="AE109" s="295"/>
    </row>
    <row r="110" spans="1:31" s="2" customFormat="1" ht="12" customHeight="1">
      <c r="A110" s="295"/>
      <c r="B110" s="28"/>
      <c r="C110" s="24" t="s">
        <v>153</v>
      </c>
      <c r="D110" s="295"/>
      <c r="E110" s="295"/>
      <c r="F110" s="295"/>
      <c r="G110" s="295"/>
      <c r="H110" s="295"/>
      <c r="I110" s="295"/>
      <c r="J110" s="295"/>
      <c r="K110" s="295"/>
      <c r="L110" s="37"/>
      <c r="S110" s="295"/>
      <c r="T110" s="295"/>
      <c r="U110" s="295"/>
      <c r="V110" s="295"/>
      <c r="W110" s="295"/>
      <c r="X110" s="295"/>
      <c r="Y110" s="295"/>
      <c r="Z110" s="295"/>
      <c r="AA110" s="295"/>
      <c r="AB110" s="295"/>
      <c r="AC110" s="295"/>
      <c r="AD110" s="295"/>
      <c r="AE110" s="295"/>
    </row>
    <row r="111" spans="1:31" s="2" customFormat="1" ht="16.5" customHeight="1">
      <c r="A111" s="295"/>
      <c r="B111" s="28"/>
      <c r="C111" s="295"/>
      <c r="D111" s="295"/>
      <c r="E111" s="338" t="str">
        <f>E9</f>
        <v>Sadové úpravy</v>
      </c>
      <c r="F111" s="339"/>
      <c r="G111" s="339"/>
      <c r="H111" s="339"/>
      <c r="I111" s="295"/>
      <c r="J111" s="295"/>
      <c r="K111" s="295"/>
      <c r="L111" s="37"/>
      <c r="S111" s="295"/>
      <c r="T111" s="295"/>
      <c r="U111" s="295"/>
      <c r="V111" s="295"/>
      <c r="W111" s="295"/>
      <c r="X111" s="295"/>
      <c r="Y111" s="295"/>
      <c r="Z111" s="295"/>
      <c r="AA111" s="295"/>
      <c r="AB111" s="295"/>
      <c r="AC111" s="295"/>
      <c r="AD111" s="295"/>
      <c r="AE111" s="295"/>
    </row>
    <row r="112" spans="1:31" s="2" customFormat="1" ht="6.95" customHeight="1">
      <c r="A112" s="295"/>
      <c r="B112" s="28"/>
      <c r="C112" s="295"/>
      <c r="D112" s="295"/>
      <c r="E112" s="295"/>
      <c r="F112" s="295"/>
      <c r="G112" s="295"/>
      <c r="H112" s="295"/>
      <c r="I112" s="295"/>
      <c r="J112" s="295"/>
      <c r="K112" s="295"/>
      <c r="L112" s="37"/>
      <c r="S112" s="295"/>
      <c r="T112" s="295"/>
      <c r="U112" s="295"/>
      <c r="V112" s="295"/>
      <c r="W112" s="295"/>
      <c r="X112" s="295"/>
      <c r="Y112" s="295"/>
      <c r="Z112" s="295"/>
      <c r="AA112" s="295"/>
      <c r="AB112" s="295"/>
      <c r="AC112" s="295"/>
      <c r="AD112" s="295"/>
      <c r="AE112" s="295"/>
    </row>
    <row r="113" spans="1:65" s="2" customFormat="1" ht="12" customHeight="1">
      <c r="A113" s="295"/>
      <c r="B113" s="28"/>
      <c r="C113" s="24" t="s">
        <v>17</v>
      </c>
      <c r="D113" s="295"/>
      <c r="E113" s="295"/>
      <c r="F113" s="290" t="str">
        <f>F12</f>
        <v xml:space="preserve"> </v>
      </c>
      <c r="G113" s="295"/>
      <c r="H113" s="295"/>
      <c r="I113" s="24" t="s">
        <v>19</v>
      </c>
      <c r="J113" s="48">
        <f>IF(J12="","",J12)</f>
        <v>44069</v>
      </c>
      <c r="K113" s="295"/>
      <c r="L113" s="37"/>
      <c r="S113" s="295"/>
      <c r="T113" s="295"/>
      <c r="U113" s="295"/>
      <c r="V113" s="295"/>
      <c r="W113" s="295"/>
      <c r="X113" s="295"/>
      <c r="Y113" s="295"/>
      <c r="Z113" s="295"/>
      <c r="AA113" s="295"/>
      <c r="AB113" s="295"/>
      <c r="AC113" s="295"/>
      <c r="AD113" s="295"/>
      <c r="AE113" s="295"/>
    </row>
    <row r="114" spans="1:65" s="2" customFormat="1" ht="6.95" customHeight="1">
      <c r="A114" s="295"/>
      <c r="B114" s="28"/>
      <c r="C114" s="295"/>
      <c r="D114" s="295"/>
      <c r="E114" s="295"/>
      <c r="F114" s="295"/>
      <c r="G114" s="295"/>
      <c r="H114" s="295"/>
      <c r="I114" s="295"/>
      <c r="J114" s="295"/>
      <c r="K114" s="295"/>
      <c r="L114" s="37"/>
      <c r="S114" s="295"/>
      <c r="T114" s="295"/>
      <c r="U114" s="295"/>
      <c r="V114" s="295"/>
      <c r="W114" s="295"/>
      <c r="X114" s="295"/>
      <c r="Y114" s="295"/>
      <c r="Z114" s="295"/>
      <c r="AA114" s="295"/>
      <c r="AB114" s="295"/>
      <c r="AC114" s="295"/>
      <c r="AD114" s="295"/>
      <c r="AE114" s="295"/>
    </row>
    <row r="115" spans="1:65" s="2" customFormat="1" ht="15.2" customHeight="1">
      <c r="A115" s="295"/>
      <c r="B115" s="28"/>
      <c r="C115" s="24" t="s">
        <v>20</v>
      </c>
      <c r="D115" s="295"/>
      <c r="E115" s="295"/>
      <c r="F115" s="290" t="str">
        <f>E15</f>
        <v xml:space="preserve"> </v>
      </c>
      <c r="G115" s="295"/>
      <c r="H115" s="295"/>
      <c r="I115" s="24" t="s">
        <v>24</v>
      </c>
      <c r="J115" s="292" t="str">
        <f>E21</f>
        <v xml:space="preserve"> </v>
      </c>
      <c r="K115" s="295"/>
      <c r="L115" s="37"/>
      <c r="S115" s="295"/>
      <c r="T115" s="295"/>
      <c r="U115" s="295"/>
      <c r="V115" s="295"/>
      <c r="W115" s="295"/>
      <c r="X115" s="295"/>
      <c r="Y115" s="295"/>
      <c r="Z115" s="295"/>
      <c r="AA115" s="295"/>
      <c r="AB115" s="295"/>
      <c r="AC115" s="295"/>
      <c r="AD115" s="295"/>
      <c r="AE115" s="295"/>
    </row>
    <row r="116" spans="1:65" s="2" customFormat="1" ht="15.2" customHeight="1">
      <c r="A116" s="295"/>
      <c r="B116" s="28"/>
      <c r="C116" s="24" t="s">
        <v>23</v>
      </c>
      <c r="D116" s="295"/>
      <c r="E116" s="295"/>
      <c r="F116" s="290" t="str">
        <f>IF(E18="","",E18)</f>
        <v xml:space="preserve"> </v>
      </c>
      <c r="G116" s="295"/>
      <c r="H116" s="295"/>
      <c r="I116" s="24" t="s">
        <v>26</v>
      </c>
      <c r="J116" s="292" t="str">
        <f>E24</f>
        <v xml:space="preserve"> </v>
      </c>
      <c r="K116" s="295"/>
      <c r="L116" s="37"/>
      <c r="S116" s="295"/>
      <c r="T116" s="295"/>
      <c r="U116" s="295"/>
      <c r="V116" s="295"/>
      <c r="W116" s="295"/>
      <c r="X116" s="295"/>
      <c r="Y116" s="295"/>
      <c r="Z116" s="295"/>
      <c r="AA116" s="295"/>
      <c r="AB116" s="295"/>
      <c r="AC116" s="295"/>
      <c r="AD116" s="295"/>
      <c r="AE116" s="295"/>
    </row>
    <row r="117" spans="1:65" s="2" customFormat="1" ht="10.35" customHeight="1">
      <c r="A117" s="295"/>
      <c r="B117" s="28"/>
      <c r="C117" s="295"/>
      <c r="D117" s="295"/>
      <c r="E117" s="295"/>
      <c r="F117" s="295"/>
      <c r="G117" s="295"/>
      <c r="H117" s="295"/>
      <c r="I117" s="295"/>
      <c r="J117" s="295"/>
      <c r="K117" s="295"/>
      <c r="L117" s="37"/>
      <c r="S117" s="295"/>
      <c r="T117" s="295"/>
      <c r="U117" s="295"/>
      <c r="V117" s="295"/>
      <c r="W117" s="295"/>
      <c r="X117" s="295"/>
      <c r="Y117" s="295"/>
      <c r="Z117" s="295"/>
      <c r="AA117" s="295"/>
      <c r="AB117" s="295"/>
      <c r="AC117" s="295"/>
      <c r="AD117" s="295"/>
      <c r="AE117" s="295"/>
    </row>
    <row r="118" spans="1:65" s="11" customFormat="1" ht="29.25" customHeight="1">
      <c r="A118" s="106"/>
      <c r="B118" s="107"/>
      <c r="C118" s="108" t="s">
        <v>86</v>
      </c>
      <c r="D118" s="109" t="s">
        <v>53</v>
      </c>
      <c r="E118" s="109" t="s">
        <v>49</v>
      </c>
      <c r="F118" s="109" t="s">
        <v>50</v>
      </c>
      <c r="G118" s="109" t="s">
        <v>87</v>
      </c>
      <c r="H118" s="109" t="s">
        <v>88</v>
      </c>
      <c r="I118" s="109" t="s">
        <v>89</v>
      </c>
      <c r="J118" s="110" t="s">
        <v>79</v>
      </c>
      <c r="K118" s="111" t="s">
        <v>90</v>
      </c>
      <c r="L118" s="112"/>
      <c r="M118" s="55" t="s">
        <v>1</v>
      </c>
      <c r="N118" s="56"/>
      <c r="O118" s="56" t="s">
        <v>91</v>
      </c>
      <c r="P118" s="56" t="s">
        <v>92</v>
      </c>
      <c r="Q118" s="56" t="s">
        <v>93</v>
      </c>
      <c r="R118" s="56" t="s">
        <v>94</v>
      </c>
      <c r="S118" s="56" t="s">
        <v>95</v>
      </c>
      <c r="T118" s="57" t="s">
        <v>96</v>
      </c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</row>
    <row r="119" spans="1:65" s="2" customFormat="1" ht="22.9" customHeight="1">
      <c r="A119" s="295"/>
      <c r="B119" s="28"/>
      <c r="C119" s="62" t="s">
        <v>97</v>
      </c>
      <c r="D119" s="295"/>
      <c r="E119" s="295"/>
      <c r="F119" s="295"/>
      <c r="G119" s="295"/>
      <c r="H119" s="295"/>
      <c r="I119" s="295"/>
      <c r="J119" s="113">
        <f>BK119</f>
        <v>0</v>
      </c>
      <c r="K119" s="295"/>
      <c r="L119" s="28"/>
      <c r="M119" s="58"/>
      <c r="N119" s="49"/>
      <c r="O119" s="59"/>
      <c r="P119" s="114">
        <f>P120</f>
        <v>0</v>
      </c>
      <c r="Q119" s="59"/>
      <c r="R119" s="114">
        <f>R120</f>
        <v>0</v>
      </c>
      <c r="S119" s="59"/>
      <c r="T119" s="115">
        <f>T120</f>
        <v>0</v>
      </c>
      <c r="U119" s="295"/>
      <c r="V119" s="295"/>
      <c r="W119" s="295"/>
      <c r="X119" s="295"/>
      <c r="Y119" s="295"/>
      <c r="Z119" s="295"/>
      <c r="AA119" s="295"/>
      <c r="AB119" s="295"/>
      <c r="AC119" s="295"/>
      <c r="AD119" s="295"/>
      <c r="AE119" s="295"/>
      <c r="AT119" s="15" t="s">
        <v>67</v>
      </c>
      <c r="AU119" s="15" t="s">
        <v>81</v>
      </c>
      <c r="BK119" s="116">
        <f>BK120</f>
        <v>0</v>
      </c>
    </row>
    <row r="120" spans="1:65" s="12" customFormat="1" ht="25.9" customHeight="1">
      <c r="B120" s="117"/>
      <c r="D120" s="118" t="s">
        <v>67</v>
      </c>
      <c r="E120" s="119" t="s">
        <v>266</v>
      </c>
      <c r="F120" s="119" t="s">
        <v>324</v>
      </c>
      <c r="J120" s="120">
        <f>BK120</f>
        <v>0</v>
      </c>
      <c r="L120" s="117"/>
      <c r="M120" s="121"/>
      <c r="N120" s="122"/>
      <c r="O120" s="122"/>
      <c r="P120" s="123">
        <f>P121+P138</f>
        <v>0</v>
      </c>
      <c r="Q120" s="122"/>
      <c r="R120" s="123">
        <f>R121+R138</f>
        <v>0</v>
      </c>
      <c r="S120" s="122"/>
      <c r="T120" s="124">
        <f>T121+T138</f>
        <v>0</v>
      </c>
      <c r="AR120" s="118" t="s">
        <v>73</v>
      </c>
      <c r="AT120" s="125" t="s">
        <v>67</v>
      </c>
      <c r="AU120" s="125" t="s">
        <v>68</v>
      </c>
      <c r="AY120" s="118" t="s">
        <v>101</v>
      </c>
      <c r="BK120" s="126">
        <f>BK121+BK138</f>
        <v>0</v>
      </c>
    </row>
    <row r="121" spans="1:65" s="12" customFormat="1" ht="22.9" customHeight="1">
      <c r="B121" s="117"/>
      <c r="D121" s="118" t="s">
        <v>67</v>
      </c>
      <c r="E121" s="127" t="s">
        <v>267</v>
      </c>
      <c r="F121" s="127" t="s">
        <v>268</v>
      </c>
      <c r="J121" s="128">
        <f>BK121</f>
        <v>0</v>
      </c>
      <c r="L121" s="117"/>
      <c r="M121" s="121"/>
      <c r="N121" s="122"/>
      <c r="O121" s="122"/>
      <c r="P121" s="123">
        <f>SUM(P122:P137)</f>
        <v>0</v>
      </c>
      <c r="Q121" s="122"/>
      <c r="R121" s="123">
        <f>SUM(R122:R137)</f>
        <v>0</v>
      </c>
      <c r="S121" s="122"/>
      <c r="T121" s="124">
        <f>SUM(T122:T137)</f>
        <v>0</v>
      </c>
      <c r="AR121" s="118" t="s">
        <v>73</v>
      </c>
      <c r="AT121" s="125" t="s">
        <v>67</v>
      </c>
      <c r="AU121" s="125" t="s">
        <v>73</v>
      </c>
      <c r="AY121" s="118" t="s">
        <v>101</v>
      </c>
      <c r="BK121" s="126">
        <f>SUM(BK122:BK137)</f>
        <v>0</v>
      </c>
    </row>
    <row r="122" spans="1:65" s="2" customFormat="1" ht="24" customHeight="1">
      <c r="A122" s="295"/>
      <c r="B122" s="129"/>
      <c r="C122" s="130" t="s">
        <v>73</v>
      </c>
      <c r="D122" s="130" t="s">
        <v>104</v>
      </c>
      <c r="E122" s="131" t="s">
        <v>269</v>
      </c>
      <c r="F122" s="132" t="s">
        <v>270</v>
      </c>
      <c r="G122" s="133" t="s">
        <v>123</v>
      </c>
      <c r="H122" s="134">
        <v>250</v>
      </c>
      <c r="I122" s="135">
        <v>0</v>
      </c>
      <c r="J122" s="135">
        <f t="shared" ref="J122:J137" si="0">ROUND(I122*H122,2)</f>
        <v>0</v>
      </c>
      <c r="K122" s="136"/>
      <c r="L122" s="28"/>
      <c r="M122" s="137" t="s">
        <v>1</v>
      </c>
      <c r="N122" s="138"/>
      <c r="O122" s="139">
        <v>0</v>
      </c>
      <c r="P122" s="139">
        <f t="shared" ref="P122:P137" si="1">O122*H122</f>
        <v>0</v>
      </c>
      <c r="Q122" s="139">
        <v>0</v>
      </c>
      <c r="R122" s="139">
        <f t="shared" ref="R122:R137" si="2">Q122*H122</f>
        <v>0</v>
      </c>
      <c r="S122" s="139">
        <v>0</v>
      </c>
      <c r="T122" s="140">
        <f t="shared" ref="T122:T137" si="3">S122*H122</f>
        <v>0</v>
      </c>
      <c r="U122" s="295"/>
      <c r="V122" s="295"/>
      <c r="W122" s="295"/>
      <c r="X122" s="295"/>
      <c r="Y122" s="295"/>
      <c r="Z122" s="295"/>
      <c r="AA122" s="295"/>
      <c r="AB122" s="295"/>
      <c r="AC122" s="295"/>
      <c r="AD122" s="295"/>
      <c r="AE122" s="295"/>
      <c r="AR122" s="141" t="s">
        <v>100</v>
      </c>
      <c r="AT122" s="141" t="s">
        <v>104</v>
      </c>
      <c r="AU122" s="141" t="s">
        <v>75</v>
      </c>
      <c r="AY122" s="15" t="s">
        <v>101</v>
      </c>
      <c r="BE122" s="142">
        <f t="shared" ref="BE122:BE137" si="4">IF(N122="základní",J122,0)</f>
        <v>0</v>
      </c>
      <c r="BF122" s="142">
        <f t="shared" ref="BF122:BF137" si="5">IF(N122="snížená",J122,0)</f>
        <v>0</v>
      </c>
      <c r="BG122" s="142">
        <f t="shared" ref="BG122:BG137" si="6">IF(N122="zákl. přenesená",J122,0)</f>
        <v>0</v>
      </c>
      <c r="BH122" s="142">
        <f t="shared" ref="BH122:BH137" si="7">IF(N122="sníž. přenesená",J122,0)</f>
        <v>0</v>
      </c>
      <c r="BI122" s="142">
        <f t="shared" ref="BI122:BI137" si="8">IF(N122="nulová",J122,0)</f>
        <v>0</v>
      </c>
      <c r="BJ122" s="15" t="s">
        <v>73</v>
      </c>
      <c r="BK122" s="142">
        <f t="shared" ref="BK122:BK137" si="9">ROUND(I122*H122,2)</f>
        <v>0</v>
      </c>
      <c r="BL122" s="15" t="s">
        <v>100</v>
      </c>
      <c r="BM122" s="141" t="s">
        <v>75</v>
      </c>
    </row>
    <row r="123" spans="1:65" s="2" customFormat="1" ht="24" customHeight="1">
      <c r="A123" s="295"/>
      <c r="B123" s="129"/>
      <c r="C123" s="130" t="s">
        <v>75</v>
      </c>
      <c r="D123" s="130" t="s">
        <v>104</v>
      </c>
      <c r="E123" s="131" t="s">
        <v>271</v>
      </c>
      <c r="F123" s="132" t="s">
        <v>272</v>
      </c>
      <c r="G123" s="133" t="s">
        <v>107</v>
      </c>
      <c r="H123" s="134">
        <v>1</v>
      </c>
      <c r="I123" s="135">
        <v>0</v>
      </c>
      <c r="J123" s="135">
        <f t="shared" si="0"/>
        <v>0</v>
      </c>
      <c r="K123" s="136"/>
      <c r="L123" s="28"/>
      <c r="M123" s="137" t="s">
        <v>1</v>
      </c>
      <c r="N123" s="138"/>
      <c r="O123" s="139">
        <v>0</v>
      </c>
      <c r="P123" s="139">
        <f t="shared" si="1"/>
        <v>0</v>
      </c>
      <c r="Q123" s="139">
        <v>0</v>
      </c>
      <c r="R123" s="139">
        <f t="shared" si="2"/>
        <v>0</v>
      </c>
      <c r="S123" s="139">
        <v>0</v>
      </c>
      <c r="T123" s="140">
        <f t="shared" si="3"/>
        <v>0</v>
      </c>
      <c r="U123" s="295"/>
      <c r="V123" s="295"/>
      <c r="W123" s="295"/>
      <c r="X123" s="295"/>
      <c r="Y123" s="295"/>
      <c r="Z123" s="295"/>
      <c r="AA123" s="295"/>
      <c r="AB123" s="295"/>
      <c r="AC123" s="295"/>
      <c r="AD123" s="295"/>
      <c r="AE123" s="295"/>
      <c r="AR123" s="141" t="s">
        <v>100</v>
      </c>
      <c r="AT123" s="141" t="s">
        <v>104</v>
      </c>
      <c r="AU123" s="141" t="s">
        <v>75</v>
      </c>
      <c r="AY123" s="15" t="s">
        <v>101</v>
      </c>
      <c r="BE123" s="142">
        <f t="shared" si="4"/>
        <v>0</v>
      </c>
      <c r="BF123" s="142">
        <f t="shared" si="5"/>
        <v>0</v>
      </c>
      <c r="BG123" s="142">
        <f t="shared" si="6"/>
        <v>0</v>
      </c>
      <c r="BH123" s="142">
        <f t="shared" si="7"/>
        <v>0</v>
      </c>
      <c r="BI123" s="142">
        <f t="shared" si="8"/>
        <v>0</v>
      </c>
      <c r="BJ123" s="15" t="s">
        <v>73</v>
      </c>
      <c r="BK123" s="142">
        <f t="shared" si="9"/>
        <v>0</v>
      </c>
      <c r="BL123" s="15" t="s">
        <v>100</v>
      </c>
      <c r="BM123" s="141" t="s">
        <v>100</v>
      </c>
    </row>
    <row r="124" spans="1:65" s="2" customFormat="1" ht="16.5" customHeight="1">
      <c r="A124" s="295"/>
      <c r="B124" s="129"/>
      <c r="C124" s="130" t="s">
        <v>113</v>
      </c>
      <c r="D124" s="130" t="s">
        <v>104</v>
      </c>
      <c r="E124" s="131" t="s">
        <v>273</v>
      </c>
      <c r="F124" s="132" t="s">
        <v>274</v>
      </c>
      <c r="G124" s="133" t="s">
        <v>107</v>
      </c>
      <c r="H124" s="134">
        <v>1</v>
      </c>
      <c r="I124" s="135">
        <v>0</v>
      </c>
      <c r="J124" s="135">
        <f t="shared" si="0"/>
        <v>0</v>
      </c>
      <c r="K124" s="136"/>
      <c r="L124" s="28"/>
      <c r="M124" s="137" t="s">
        <v>1</v>
      </c>
      <c r="N124" s="138"/>
      <c r="O124" s="139">
        <v>0</v>
      </c>
      <c r="P124" s="139">
        <f t="shared" si="1"/>
        <v>0</v>
      </c>
      <c r="Q124" s="139">
        <v>0</v>
      </c>
      <c r="R124" s="139">
        <f t="shared" si="2"/>
        <v>0</v>
      </c>
      <c r="S124" s="139">
        <v>0</v>
      </c>
      <c r="T124" s="140">
        <f t="shared" si="3"/>
        <v>0</v>
      </c>
      <c r="U124" s="295"/>
      <c r="V124" s="295"/>
      <c r="W124" s="295"/>
      <c r="X124" s="295"/>
      <c r="Y124" s="295"/>
      <c r="Z124" s="295"/>
      <c r="AA124" s="295"/>
      <c r="AB124" s="295"/>
      <c r="AC124" s="295"/>
      <c r="AD124" s="295"/>
      <c r="AE124" s="295"/>
      <c r="AR124" s="141" t="s">
        <v>100</v>
      </c>
      <c r="AT124" s="141" t="s">
        <v>104</v>
      </c>
      <c r="AU124" s="141" t="s">
        <v>75</v>
      </c>
      <c r="AY124" s="15" t="s">
        <v>101</v>
      </c>
      <c r="BE124" s="142">
        <f t="shared" si="4"/>
        <v>0</v>
      </c>
      <c r="BF124" s="142">
        <f t="shared" si="5"/>
        <v>0</v>
      </c>
      <c r="BG124" s="142">
        <f t="shared" si="6"/>
        <v>0</v>
      </c>
      <c r="BH124" s="142">
        <f t="shared" si="7"/>
        <v>0</v>
      </c>
      <c r="BI124" s="142">
        <f t="shared" si="8"/>
        <v>0</v>
      </c>
      <c r="BJ124" s="15" t="s">
        <v>73</v>
      </c>
      <c r="BK124" s="142">
        <f t="shared" si="9"/>
        <v>0</v>
      </c>
      <c r="BL124" s="15" t="s">
        <v>100</v>
      </c>
      <c r="BM124" s="141" t="s">
        <v>125</v>
      </c>
    </row>
    <row r="125" spans="1:65" s="2" customFormat="1" ht="16.5" customHeight="1">
      <c r="A125" s="295"/>
      <c r="B125" s="129"/>
      <c r="C125" s="130" t="s">
        <v>100</v>
      </c>
      <c r="D125" s="130" t="s">
        <v>104</v>
      </c>
      <c r="E125" s="131" t="s">
        <v>275</v>
      </c>
      <c r="F125" s="132" t="s">
        <v>276</v>
      </c>
      <c r="G125" s="133" t="s">
        <v>127</v>
      </c>
      <c r="H125" s="134">
        <v>1</v>
      </c>
      <c r="I125" s="135">
        <v>0</v>
      </c>
      <c r="J125" s="135">
        <f t="shared" si="0"/>
        <v>0</v>
      </c>
      <c r="K125" s="136"/>
      <c r="L125" s="28"/>
      <c r="M125" s="137" t="s">
        <v>1</v>
      </c>
      <c r="N125" s="138"/>
      <c r="O125" s="139">
        <v>0</v>
      </c>
      <c r="P125" s="139">
        <f t="shared" si="1"/>
        <v>0</v>
      </c>
      <c r="Q125" s="139">
        <v>0</v>
      </c>
      <c r="R125" s="139">
        <f t="shared" si="2"/>
        <v>0</v>
      </c>
      <c r="S125" s="139">
        <v>0</v>
      </c>
      <c r="T125" s="140">
        <f t="shared" si="3"/>
        <v>0</v>
      </c>
      <c r="U125" s="295"/>
      <c r="V125" s="295"/>
      <c r="W125" s="295"/>
      <c r="X125" s="295"/>
      <c r="Y125" s="295"/>
      <c r="Z125" s="295"/>
      <c r="AA125" s="295"/>
      <c r="AB125" s="295"/>
      <c r="AC125" s="295"/>
      <c r="AD125" s="295"/>
      <c r="AE125" s="295"/>
      <c r="AR125" s="141" t="s">
        <v>100</v>
      </c>
      <c r="AT125" s="141" t="s">
        <v>104</v>
      </c>
      <c r="AU125" s="141" t="s">
        <v>75</v>
      </c>
      <c r="AY125" s="15" t="s">
        <v>101</v>
      </c>
      <c r="BE125" s="142">
        <f t="shared" si="4"/>
        <v>0</v>
      </c>
      <c r="BF125" s="142">
        <f t="shared" si="5"/>
        <v>0</v>
      </c>
      <c r="BG125" s="142">
        <f t="shared" si="6"/>
        <v>0</v>
      </c>
      <c r="BH125" s="142">
        <f t="shared" si="7"/>
        <v>0</v>
      </c>
      <c r="BI125" s="142">
        <f t="shared" si="8"/>
        <v>0</v>
      </c>
      <c r="BJ125" s="15" t="s">
        <v>73</v>
      </c>
      <c r="BK125" s="142">
        <f t="shared" si="9"/>
        <v>0</v>
      </c>
      <c r="BL125" s="15" t="s">
        <v>100</v>
      </c>
      <c r="BM125" s="141" t="s">
        <v>134</v>
      </c>
    </row>
    <row r="126" spans="1:65" s="2" customFormat="1" ht="36" customHeight="1">
      <c r="A126" s="295"/>
      <c r="B126" s="129"/>
      <c r="C126" s="130" t="s">
        <v>120</v>
      </c>
      <c r="D126" s="130" t="s">
        <v>104</v>
      </c>
      <c r="E126" s="131" t="s">
        <v>277</v>
      </c>
      <c r="F126" s="132" t="s">
        <v>278</v>
      </c>
      <c r="G126" s="133" t="s">
        <v>199</v>
      </c>
      <c r="H126" s="134">
        <v>750</v>
      </c>
      <c r="I126" s="135">
        <v>0</v>
      </c>
      <c r="J126" s="135">
        <f t="shared" si="0"/>
        <v>0</v>
      </c>
      <c r="K126" s="136"/>
      <c r="L126" s="28"/>
      <c r="M126" s="137" t="s">
        <v>1</v>
      </c>
      <c r="N126" s="138"/>
      <c r="O126" s="139">
        <v>0</v>
      </c>
      <c r="P126" s="139">
        <f t="shared" si="1"/>
        <v>0</v>
      </c>
      <c r="Q126" s="139">
        <v>0</v>
      </c>
      <c r="R126" s="139">
        <f t="shared" si="2"/>
        <v>0</v>
      </c>
      <c r="S126" s="139">
        <v>0</v>
      </c>
      <c r="T126" s="140">
        <f t="shared" si="3"/>
        <v>0</v>
      </c>
      <c r="U126" s="295"/>
      <c r="V126" s="295"/>
      <c r="W126" s="295"/>
      <c r="X126" s="295"/>
      <c r="Y126" s="295"/>
      <c r="Z126" s="295"/>
      <c r="AA126" s="295"/>
      <c r="AB126" s="295"/>
      <c r="AC126" s="295"/>
      <c r="AD126" s="295"/>
      <c r="AE126" s="295"/>
      <c r="AR126" s="141" t="s">
        <v>100</v>
      </c>
      <c r="AT126" s="141" t="s">
        <v>104</v>
      </c>
      <c r="AU126" s="141" t="s">
        <v>75</v>
      </c>
      <c r="AY126" s="15" t="s">
        <v>101</v>
      </c>
      <c r="BE126" s="142">
        <f t="shared" si="4"/>
        <v>0</v>
      </c>
      <c r="BF126" s="142">
        <f t="shared" si="5"/>
        <v>0</v>
      </c>
      <c r="BG126" s="142">
        <f t="shared" si="6"/>
        <v>0</v>
      </c>
      <c r="BH126" s="142">
        <f t="shared" si="7"/>
        <v>0</v>
      </c>
      <c r="BI126" s="142">
        <f t="shared" si="8"/>
        <v>0</v>
      </c>
      <c r="BJ126" s="15" t="s">
        <v>73</v>
      </c>
      <c r="BK126" s="142">
        <f t="shared" si="9"/>
        <v>0</v>
      </c>
      <c r="BL126" s="15" t="s">
        <v>100</v>
      </c>
      <c r="BM126" s="141" t="s">
        <v>140</v>
      </c>
    </row>
    <row r="127" spans="1:65" s="2" customFormat="1" ht="16.5" customHeight="1">
      <c r="A127" s="295"/>
      <c r="B127" s="129"/>
      <c r="C127" s="130" t="s">
        <v>125</v>
      </c>
      <c r="D127" s="130" t="s">
        <v>104</v>
      </c>
      <c r="E127" s="131" t="s">
        <v>279</v>
      </c>
      <c r="F127" s="132" t="s">
        <v>280</v>
      </c>
      <c r="G127" s="133" t="s">
        <v>199</v>
      </c>
      <c r="H127" s="134">
        <v>750</v>
      </c>
      <c r="I127" s="135">
        <v>0</v>
      </c>
      <c r="J127" s="135">
        <f t="shared" si="0"/>
        <v>0</v>
      </c>
      <c r="K127" s="136"/>
      <c r="L127" s="28"/>
      <c r="M127" s="137" t="s">
        <v>1</v>
      </c>
      <c r="N127" s="138"/>
      <c r="O127" s="139">
        <v>0</v>
      </c>
      <c r="P127" s="139">
        <f t="shared" si="1"/>
        <v>0</v>
      </c>
      <c r="Q127" s="139">
        <v>0</v>
      </c>
      <c r="R127" s="139">
        <f t="shared" si="2"/>
        <v>0</v>
      </c>
      <c r="S127" s="139">
        <v>0</v>
      </c>
      <c r="T127" s="140">
        <f t="shared" si="3"/>
        <v>0</v>
      </c>
      <c r="U127" s="295"/>
      <c r="V127" s="295"/>
      <c r="W127" s="295"/>
      <c r="X127" s="295"/>
      <c r="Y127" s="295"/>
      <c r="Z127" s="295"/>
      <c r="AA127" s="295"/>
      <c r="AB127" s="295"/>
      <c r="AC127" s="295"/>
      <c r="AD127" s="295"/>
      <c r="AE127" s="295"/>
      <c r="AR127" s="141" t="s">
        <v>100</v>
      </c>
      <c r="AT127" s="141" t="s">
        <v>104</v>
      </c>
      <c r="AU127" s="141" t="s">
        <v>75</v>
      </c>
      <c r="AY127" s="15" t="s">
        <v>101</v>
      </c>
      <c r="BE127" s="142">
        <f t="shared" si="4"/>
        <v>0</v>
      </c>
      <c r="BF127" s="142">
        <f t="shared" si="5"/>
        <v>0</v>
      </c>
      <c r="BG127" s="142">
        <f t="shared" si="6"/>
        <v>0</v>
      </c>
      <c r="BH127" s="142">
        <f t="shared" si="7"/>
        <v>0</v>
      </c>
      <c r="BI127" s="142">
        <f t="shared" si="8"/>
        <v>0</v>
      </c>
      <c r="BJ127" s="15" t="s">
        <v>73</v>
      </c>
      <c r="BK127" s="142">
        <f t="shared" si="9"/>
        <v>0</v>
      </c>
      <c r="BL127" s="15" t="s">
        <v>100</v>
      </c>
      <c r="BM127" s="141" t="s">
        <v>171</v>
      </c>
    </row>
    <row r="128" spans="1:65" s="2" customFormat="1" ht="24" customHeight="1">
      <c r="A128" s="295"/>
      <c r="B128" s="129"/>
      <c r="C128" s="130" t="s">
        <v>136</v>
      </c>
      <c r="D128" s="130" t="s">
        <v>104</v>
      </c>
      <c r="E128" s="131" t="s">
        <v>281</v>
      </c>
      <c r="F128" s="132" t="s">
        <v>282</v>
      </c>
      <c r="G128" s="133" t="s">
        <v>199</v>
      </c>
      <c r="H128" s="134">
        <v>750</v>
      </c>
      <c r="I128" s="135">
        <v>0</v>
      </c>
      <c r="J128" s="135">
        <f t="shared" si="0"/>
        <v>0</v>
      </c>
      <c r="K128" s="136"/>
      <c r="L128" s="28"/>
      <c r="M128" s="137" t="s">
        <v>1</v>
      </c>
      <c r="N128" s="138"/>
      <c r="O128" s="139">
        <v>0</v>
      </c>
      <c r="P128" s="139">
        <f t="shared" si="1"/>
        <v>0</v>
      </c>
      <c r="Q128" s="139">
        <v>0</v>
      </c>
      <c r="R128" s="139">
        <f t="shared" si="2"/>
        <v>0</v>
      </c>
      <c r="S128" s="139">
        <v>0</v>
      </c>
      <c r="T128" s="140">
        <f t="shared" si="3"/>
        <v>0</v>
      </c>
      <c r="U128" s="295"/>
      <c r="V128" s="295"/>
      <c r="W128" s="295"/>
      <c r="X128" s="295"/>
      <c r="Y128" s="295"/>
      <c r="Z128" s="295"/>
      <c r="AA128" s="295"/>
      <c r="AB128" s="295"/>
      <c r="AC128" s="295"/>
      <c r="AD128" s="295"/>
      <c r="AE128" s="295"/>
      <c r="AR128" s="141" t="s">
        <v>100</v>
      </c>
      <c r="AT128" s="141" t="s">
        <v>104</v>
      </c>
      <c r="AU128" s="141" t="s">
        <v>75</v>
      </c>
      <c r="AY128" s="15" t="s">
        <v>101</v>
      </c>
      <c r="BE128" s="142">
        <f t="shared" si="4"/>
        <v>0</v>
      </c>
      <c r="BF128" s="142">
        <f t="shared" si="5"/>
        <v>0</v>
      </c>
      <c r="BG128" s="142">
        <f t="shared" si="6"/>
        <v>0</v>
      </c>
      <c r="BH128" s="142">
        <f t="shared" si="7"/>
        <v>0</v>
      </c>
      <c r="BI128" s="142">
        <f t="shared" si="8"/>
        <v>0</v>
      </c>
      <c r="BJ128" s="15" t="s">
        <v>73</v>
      </c>
      <c r="BK128" s="142">
        <f t="shared" si="9"/>
        <v>0</v>
      </c>
      <c r="BL128" s="15" t="s">
        <v>100</v>
      </c>
      <c r="BM128" s="141" t="s">
        <v>172</v>
      </c>
    </row>
    <row r="129" spans="1:65" s="2" customFormat="1" ht="16.5" customHeight="1">
      <c r="A129" s="295"/>
      <c r="B129" s="129"/>
      <c r="C129" s="130" t="s">
        <v>140</v>
      </c>
      <c r="D129" s="130" t="s">
        <v>104</v>
      </c>
      <c r="E129" s="131" t="s">
        <v>283</v>
      </c>
      <c r="F129" s="132" t="s">
        <v>284</v>
      </c>
      <c r="G129" s="133" t="s">
        <v>285</v>
      </c>
      <c r="H129" s="134">
        <v>0.2</v>
      </c>
      <c r="I129" s="135">
        <v>0</v>
      </c>
      <c r="J129" s="135">
        <f t="shared" si="0"/>
        <v>0</v>
      </c>
      <c r="K129" s="136"/>
      <c r="L129" s="28"/>
      <c r="M129" s="137" t="s">
        <v>1</v>
      </c>
      <c r="N129" s="138"/>
      <c r="O129" s="139">
        <v>0</v>
      </c>
      <c r="P129" s="139">
        <f t="shared" si="1"/>
        <v>0</v>
      </c>
      <c r="Q129" s="139">
        <v>0</v>
      </c>
      <c r="R129" s="139">
        <f t="shared" si="2"/>
        <v>0</v>
      </c>
      <c r="S129" s="139">
        <v>0</v>
      </c>
      <c r="T129" s="140">
        <f t="shared" si="3"/>
        <v>0</v>
      </c>
      <c r="U129" s="295"/>
      <c r="V129" s="295"/>
      <c r="W129" s="295"/>
      <c r="X129" s="295"/>
      <c r="Y129" s="295"/>
      <c r="Z129" s="295"/>
      <c r="AA129" s="295"/>
      <c r="AB129" s="295"/>
      <c r="AC129" s="295"/>
      <c r="AD129" s="295"/>
      <c r="AE129" s="295"/>
      <c r="AR129" s="141" t="s">
        <v>100</v>
      </c>
      <c r="AT129" s="141" t="s">
        <v>104</v>
      </c>
      <c r="AU129" s="141" t="s">
        <v>75</v>
      </c>
      <c r="AY129" s="15" t="s">
        <v>101</v>
      </c>
      <c r="BE129" s="142">
        <f t="shared" si="4"/>
        <v>0</v>
      </c>
      <c r="BF129" s="142">
        <f t="shared" si="5"/>
        <v>0</v>
      </c>
      <c r="BG129" s="142">
        <f t="shared" si="6"/>
        <v>0</v>
      </c>
      <c r="BH129" s="142">
        <f t="shared" si="7"/>
        <v>0</v>
      </c>
      <c r="BI129" s="142">
        <f t="shared" si="8"/>
        <v>0</v>
      </c>
      <c r="BJ129" s="15" t="s">
        <v>73</v>
      </c>
      <c r="BK129" s="142">
        <f t="shared" si="9"/>
        <v>0</v>
      </c>
      <c r="BL129" s="15" t="s">
        <v>100</v>
      </c>
      <c r="BM129" s="141" t="s">
        <v>177</v>
      </c>
    </row>
    <row r="130" spans="1:65" s="2" customFormat="1" ht="16.5" customHeight="1">
      <c r="A130" s="295"/>
      <c r="B130" s="129"/>
      <c r="C130" s="130" t="s">
        <v>144</v>
      </c>
      <c r="D130" s="130" t="s">
        <v>104</v>
      </c>
      <c r="E130" s="131" t="s">
        <v>286</v>
      </c>
      <c r="F130" s="132" t="s">
        <v>287</v>
      </c>
      <c r="G130" s="133" t="s">
        <v>123</v>
      </c>
      <c r="H130" s="134">
        <v>250</v>
      </c>
      <c r="I130" s="135">
        <v>0</v>
      </c>
      <c r="J130" s="135">
        <f t="shared" si="0"/>
        <v>0</v>
      </c>
      <c r="K130" s="136"/>
      <c r="L130" s="28"/>
      <c r="M130" s="137" t="s">
        <v>1</v>
      </c>
      <c r="N130" s="138"/>
      <c r="O130" s="139">
        <v>0</v>
      </c>
      <c r="P130" s="139">
        <f t="shared" si="1"/>
        <v>0</v>
      </c>
      <c r="Q130" s="139">
        <v>0</v>
      </c>
      <c r="R130" s="139">
        <f t="shared" si="2"/>
        <v>0</v>
      </c>
      <c r="S130" s="139">
        <v>0</v>
      </c>
      <c r="T130" s="140">
        <f t="shared" si="3"/>
        <v>0</v>
      </c>
      <c r="U130" s="295"/>
      <c r="V130" s="295"/>
      <c r="W130" s="295"/>
      <c r="X130" s="295"/>
      <c r="Y130" s="295"/>
      <c r="Z130" s="295"/>
      <c r="AA130" s="295"/>
      <c r="AB130" s="295"/>
      <c r="AC130" s="295"/>
      <c r="AD130" s="295"/>
      <c r="AE130" s="295"/>
      <c r="AR130" s="141" t="s">
        <v>100</v>
      </c>
      <c r="AT130" s="141" t="s">
        <v>104</v>
      </c>
      <c r="AU130" s="141" t="s">
        <v>75</v>
      </c>
      <c r="AY130" s="15" t="s">
        <v>101</v>
      </c>
      <c r="BE130" s="142">
        <f t="shared" si="4"/>
        <v>0</v>
      </c>
      <c r="BF130" s="142">
        <f t="shared" si="5"/>
        <v>0</v>
      </c>
      <c r="BG130" s="142">
        <f t="shared" si="6"/>
        <v>0</v>
      </c>
      <c r="BH130" s="142">
        <f t="shared" si="7"/>
        <v>0</v>
      </c>
      <c r="BI130" s="142">
        <f t="shared" si="8"/>
        <v>0</v>
      </c>
      <c r="BJ130" s="15" t="s">
        <v>73</v>
      </c>
      <c r="BK130" s="142">
        <f t="shared" si="9"/>
        <v>0</v>
      </c>
      <c r="BL130" s="15" t="s">
        <v>100</v>
      </c>
      <c r="BM130" s="141" t="s">
        <v>178</v>
      </c>
    </row>
    <row r="131" spans="1:65" s="2" customFormat="1" ht="16.5" customHeight="1">
      <c r="A131" s="295"/>
      <c r="B131" s="129"/>
      <c r="C131" s="130" t="s">
        <v>171</v>
      </c>
      <c r="D131" s="130" t="s">
        <v>104</v>
      </c>
      <c r="E131" s="131" t="s">
        <v>288</v>
      </c>
      <c r="F131" s="132" t="s">
        <v>289</v>
      </c>
      <c r="G131" s="133" t="s">
        <v>123</v>
      </c>
      <c r="H131" s="134">
        <v>250</v>
      </c>
      <c r="I131" s="135">
        <v>0</v>
      </c>
      <c r="J131" s="135">
        <f t="shared" si="0"/>
        <v>0</v>
      </c>
      <c r="K131" s="136"/>
      <c r="L131" s="28"/>
      <c r="M131" s="137" t="s">
        <v>1</v>
      </c>
      <c r="N131" s="138"/>
      <c r="O131" s="139">
        <v>0</v>
      </c>
      <c r="P131" s="139">
        <f t="shared" si="1"/>
        <v>0</v>
      </c>
      <c r="Q131" s="139">
        <v>0</v>
      </c>
      <c r="R131" s="139">
        <f t="shared" si="2"/>
        <v>0</v>
      </c>
      <c r="S131" s="139">
        <v>0</v>
      </c>
      <c r="T131" s="140">
        <f t="shared" si="3"/>
        <v>0</v>
      </c>
      <c r="U131" s="295"/>
      <c r="V131" s="295"/>
      <c r="W131" s="295"/>
      <c r="X131" s="295"/>
      <c r="Y131" s="295"/>
      <c r="Z131" s="295"/>
      <c r="AA131" s="295"/>
      <c r="AB131" s="295"/>
      <c r="AC131" s="295"/>
      <c r="AD131" s="295"/>
      <c r="AE131" s="295"/>
      <c r="AR131" s="141" t="s">
        <v>100</v>
      </c>
      <c r="AT131" s="141" t="s">
        <v>104</v>
      </c>
      <c r="AU131" s="141" t="s">
        <v>75</v>
      </c>
      <c r="AY131" s="15" t="s">
        <v>101</v>
      </c>
      <c r="BE131" s="142">
        <f t="shared" si="4"/>
        <v>0</v>
      </c>
      <c r="BF131" s="142">
        <f t="shared" si="5"/>
        <v>0</v>
      </c>
      <c r="BG131" s="142">
        <f t="shared" si="6"/>
        <v>0</v>
      </c>
      <c r="BH131" s="142">
        <f t="shared" si="7"/>
        <v>0</v>
      </c>
      <c r="BI131" s="142">
        <f t="shared" si="8"/>
        <v>0</v>
      </c>
      <c r="BJ131" s="15" t="s">
        <v>73</v>
      </c>
      <c r="BK131" s="142">
        <f t="shared" si="9"/>
        <v>0</v>
      </c>
      <c r="BL131" s="15" t="s">
        <v>100</v>
      </c>
      <c r="BM131" s="141" t="s">
        <v>179</v>
      </c>
    </row>
    <row r="132" spans="1:65" s="2" customFormat="1" ht="16.5" customHeight="1">
      <c r="A132" s="295"/>
      <c r="B132" s="129"/>
      <c r="C132" s="130" t="s">
        <v>186</v>
      </c>
      <c r="D132" s="130" t="s">
        <v>104</v>
      </c>
      <c r="E132" s="131" t="s">
        <v>290</v>
      </c>
      <c r="F132" s="132" t="s">
        <v>291</v>
      </c>
      <c r="G132" s="133" t="s">
        <v>199</v>
      </c>
      <c r="H132" s="134">
        <v>750</v>
      </c>
      <c r="I132" s="135">
        <v>0</v>
      </c>
      <c r="J132" s="135">
        <f t="shared" si="0"/>
        <v>0</v>
      </c>
      <c r="K132" s="136"/>
      <c r="L132" s="28"/>
      <c r="M132" s="137" t="s">
        <v>1</v>
      </c>
      <c r="N132" s="138"/>
      <c r="O132" s="139">
        <v>0</v>
      </c>
      <c r="P132" s="139">
        <f t="shared" si="1"/>
        <v>0</v>
      </c>
      <c r="Q132" s="139">
        <v>0</v>
      </c>
      <c r="R132" s="139">
        <f t="shared" si="2"/>
        <v>0</v>
      </c>
      <c r="S132" s="139">
        <v>0</v>
      </c>
      <c r="T132" s="140">
        <f t="shared" si="3"/>
        <v>0</v>
      </c>
      <c r="U132" s="295"/>
      <c r="V132" s="295"/>
      <c r="W132" s="295"/>
      <c r="X132" s="295"/>
      <c r="Y132" s="295"/>
      <c r="Z132" s="295"/>
      <c r="AA132" s="295"/>
      <c r="AB132" s="295"/>
      <c r="AC132" s="295"/>
      <c r="AD132" s="295"/>
      <c r="AE132" s="295"/>
      <c r="AR132" s="141" t="s">
        <v>100</v>
      </c>
      <c r="AT132" s="141" t="s">
        <v>104</v>
      </c>
      <c r="AU132" s="141" t="s">
        <v>75</v>
      </c>
      <c r="AY132" s="15" t="s">
        <v>101</v>
      </c>
      <c r="BE132" s="142">
        <f t="shared" si="4"/>
        <v>0</v>
      </c>
      <c r="BF132" s="142">
        <f t="shared" si="5"/>
        <v>0</v>
      </c>
      <c r="BG132" s="142">
        <f t="shared" si="6"/>
        <v>0</v>
      </c>
      <c r="BH132" s="142">
        <f t="shared" si="7"/>
        <v>0</v>
      </c>
      <c r="BI132" s="142">
        <f t="shared" si="8"/>
        <v>0</v>
      </c>
      <c r="BJ132" s="15" t="s">
        <v>73</v>
      </c>
      <c r="BK132" s="142">
        <f t="shared" si="9"/>
        <v>0</v>
      </c>
      <c r="BL132" s="15" t="s">
        <v>100</v>
      </c>
      <c r="BM132" s="141" t="s">
        <v>183</v>
      </c>
    </row>
    <row r="133" spans="1:65" s="2" customFormat="1" ht="16.5" customHeight="1">
      <c r="A133" s="295"/>
      <c r="B133" s="129"/>
      <c r="C133" s="130" t="s">
        <v>172</v>
      </c>
      <c r="D133" s="130" t="s">
        <v>104</v>
      </c>
      <c r="E133" s="131" t="s">
        <v>292</v>
      </c>
      <c r="F133" s="132" t="s">
        <v>293</v>
      </c>
      <c r="G133" s="133" t="s">
        <v>107</v>
      </c>
      <c r="H133" s="134">
        <v>1</v>
      </c>
      <c r="I133" s="135">
        <v>0</v>
      </c>
      <c r="J133" s="135">
        <f t="shared" si="0"/>
        <v>0</v>
      </c>
      <c r="K133" s="136"/>
      <c r="L133" s="28"/>
      <c r="M133" s="137" t="s">
        <v>1</v>
      </c>
      <c r="N133" s="138"/>
      <c r="O133" s="139">
        <v>0</v>
      </c>
      <c r="P133" s="139">
        <f t="shared" si="1"/>
        <v>0</v>
      </c>
      <c r="Q133" s="139">
        <v>0</v>
      </c>
      <c r="R133" s="139">
        <f t="shared" si="2"/>
        <v>0</v>
      </c>
      <c r="S133" s="139">
        <v>0</v>
      </c>
      <c r="T133" s="140">
        <f t="shared" si="3"/>
        <v>0</v>
      </c>
      <c r="U133" s="295"/>
      <c r="V133" s="295"/>
      <c r="W133" s="295"/>
      <c r="X133" s="295"/>
      <c r="Y133" s="295"/>
      <c r="Z133" s="295"/>
      <c r="AA133" s="295"/>
      <c r="AB133" s="295"/>
      <c r="AC133" s="295"/>
      <c r="AD133" s="295"/>
      <c r="AE133" s="295"/>
      <c r="AR133" s="141" t="s">
        <v>100</v>
      </c>
      <c r="AT133" s="141" t="s">
        <v>104</v>
      </c>
      <c r="AU133" s="141" t="s">
        <v>75</v>
      </c>
      <c r="AY133" s="15" t="s">
        <v>101</v>
      </c>
      <c r="BE133" s="142">
        <f t="shared" si="4"/>
        <v>0</v>
      </c>
      <c r="BF133" s="142">
        <f t="shared" si="5"/>
        <v>0</v>
      </c>
      <c r="BG133" s="142">
        <f t="shared" si="6"/>
        <v>0</v>
      </c>
      <c r="BH133" s="142">
        <f t="shared" si="7"/>
        <v>0</v>
      </c>
      <c r="BI133" s="142">
        <f t="shared" si="8"/>
        <v>0</v>
      </c>
      <c r="BJ133" s="15" t="s">
        <v>73</v>
      </c>
      <c r="BK133" s="142">
        <f t="shared" si="9"/>
        <v>0</v>
      </c>
      <c r="BL133" s="15" t="s">
        <v>100</v>
      </c>
      <c r="BM133" s="141" t="s">
        <v>185</v>
      </c>
    </row>
    <row r="134" spans="1:65" s="2" customFormat="1" ht="16.5" customHeight="1">
      <c r="A134" s="295"/>
      <c r="B134" s="129"/>
      <c r="C134" s="130" t="s">
        <v>8</v>
      </c>
      <c r="D134" s="130" t="s">
        <v>104</v>
      </c>
      <c r="E134" s="131" t="s">
        <v>294</v>
      </c>
      <c r="F134" s="132" t="s">
        <v>295</v>
      </c>
      <c r="G134" s="133" t="s">
        <v>107</v>
      </c>
      <c r="H134" s="134">
        <v>4.5999999999999996</v>
      </c>
      <c r="I134" s="135">
        <v>0</v>
      </c>
      <c r="J134" s="135">
        <f t="shared" si="0"/>
        <v>0</v>
      </c>
      <c r="K134" s="136"/>
      <c r="L134" s="28"/>
      <c r="M134" s="137" t="s">
        <v>1</v>
      </c>
      <c r="N134" s="138"/>
      <c r="O134" s="139">
        <v>0</v>
      </c>
      <c r="P134" s="139">
        <f t="shared" si="1"/>
        <v>0</v>
      </c>
      <c r="Q134" s="139">
        <v>0</v>
      </c>
      <c r="R134" s="139">
        <f t="shared" si="2"/>
        <v>0</v>
      </c>
      <c r="S134" s="139">
        <v>0</v>
      </c>
      <c r="T134" s="140">
        <f t="shared" si="3"/>
        <v>0</v>
      </c>
      <c r="U134" s="295"/>
      <c r="V134" s="295"/>
      <c r="W134" s="295"/>
      <c r="X134" s="295"/>
      <c r="Y134" s="295"/>
      <c r="Z134" s="295"/>
      <c r="AA134" s="295"/>
      <c r="AB134" s="295"/>
      <c r="AC134" s="295"/>
      <c r="AD134" s="295"/>
      <c r="AE134" s="295"/>
      <c r="AR134" s="141" t="s">
        <v>100</v>
      </c>
      <c r="AT134" s="141" t="s">
        <v>104</v>
      </c>
      <c r="AU134" s="141" t="s">
        <v>75</v>
      </c>
      <c r="AY134" s="15" t="s">
        <v>101</v>
      </c>
      <c r="BE134" s="142">
        <f t="shared" si="4"/>
        <v>0</v>
      </c>
      <c r="BF134" s="142">
        <f t="shared" si="5"/>
        <v>0</v>
      </c>
      <c r="BG134" s="142">
        <f t="shared" si="6"/>
        <v>0</v>
      </c>
      <c r="BH134" s="142">
        <f t="shared" si="7"/>
        <v>0</v>
      </c>
      <c r="BI134" s="142">
        <f t="shared" si="8"/>
        <v>0</v>
      </c>
      <c r="BJ134" s="15" t="s">
        <v>73</v>
      </c>
      <c r="BK134" s="142">
        <f t="shared" si="9"/>
        <v>0</v>
      </c>
      <c r="BL134" s="15" t="s">
        <v>100</v>
      </c>
      <c r="BM134" s="141" t="s">
        <v>189</v>
      </c>
    </row>
    <row r="135" spans="1:65" s="2" customFormat="1" ht="16.5" customHeight="1">
      <c r="A135" s="295"/>
      <c r="B135" s="129"/>
      <c r="C135" s="130" t="s">
        <v>177</v>
      </c>
      <c r="D135" s="130" t="s">
        <v>104</v>
      </c>
      <c r="E135" s="131" t="s">
        <v>296</v>
      </c>
      <c r="F135" s="132" t="s">
        <v>297</v>
      </c>
      <c r="G135" s="133" t="s">
        <v>107</v>
      </c>
      <c r="H135" s="134">
        <v>4.5999999999999996</v>
      </c>
      <c r="I135" s="135">
        <v>0</v>
      </c>
      <c r="J135" s="135">
        <f t="shared" si="0"/>
        <v>0</v>
      </c>
      <c r="K135" s="136"/>
      <c r="L135" s="28"/>
      <c r="M135" s="137" t="s">
        <v>1</v>
      </c>
      <c r="N135" s="138"/>
      <c r="O135" s="139">
        <v>0</v>
      </c>
      <c r="P135" s="139">
        <f t="shared" si="1"/>
        <v>0</v>
      </c>
      <c r="Q135" s="139">
        <v>0</v>
      </c>
      <c r="R135" s="139">
        <f t="shared" si="2"/>
        <v>0</v>
      </c>
      <c r="S135" s="139">
        <v>0</v>
      </c>
      <c r="T135" s="140">
        <f t="shared" si="3"/>
        <v>0</v>
      </c>
      <c r="U135" s="295"/>
      <c r="V135" s="295"/>
      <c r="W135" s="295"/>
      <c r="X135" s="295"/>
      <c r="Y135" s="295"/>
      <c r="Z135" s="295"/>
      <c r="AA135" s="295"/>
      <c r="AB135" s="295"/>
      <c r="AC135" s="295"/>
      <c r="AD135" s="295"/>
      <c r="AE135" s="295"/>
      <c r="AR135" s="141" t="s">
        <v>100</v>
      </c>
      <c r="AT135" s="141" t="s">
        <v>104</v>
      </c>
      <c r="AU135" s="141" t="s">
        <v>75</v>
      </c>
      <c r="AY135" s="15" t="s">
        <v>101</v>
      </c>
      <c r="BE135" s="142">
        <f t="shared" si="4"/>
        <v>0</v>
      </c>
      <c r="BF135" s="142">
        <f t="shared" si="5"/>
        <v>0</v>
      </c>
      <c r="BG135" s="142">
        <f t="shared" si="6"/>
        <v>0</v>
      </c>
      <c r="BH135" s="142">
        <f t="shared" si="7"/>
        <v>0</v>
      </c>
      <c r="BI135" s="142">
        <f t="shared" si="8"/>
        <v>0</v>
      </c>
      <c r="BJ135" s="15" t="s">
        <v>73</v>
      </c>
      <c r="BK135" s="142">
        <f t="shared" si="9"/>
        <v>0</v>
      </c>
      <c r="BL135" s="15" t="s">
        <v>100</v>
      </c>
      <c r="BM135" s="141" t="s">
        <v>193</v>
      </c>
    </row>
    <row r="136" spans="1:65" s="2" customFormat="1" ht="16.5" customHeight="1">
      <c r="A136" s="295"/>
      <c r="B136" s="129"/>
      <c r="C136" s="130" t="s">
        <v>201</v>
      </c>
      <c r="D136" s="130" t="s">
        <v>104</v>
      </c>
      <c r="E136" s="131" t="s">
        <v>298</v>
      </c>
      <c r="F136" s="132" t="s">
        <v>299</v>
      </c>
      <c r="G136" s="133" t="s">
        <v>107</v>
      </c>
      <c r="H136" s="134">
        <v>4.5999999999999996</v>
      </c>
      <c r="I136" s="135">
        <v>0</v>
      </c>
      <c r="J136" s="135">
        <f t="shared" si="0"/>
        <v>0</v>
      </c>
      <c r="K136" s="136"/>
      <c r="L136" s="28"/>
      <c r="M136" s="137" t="s">
        <v>1</v>
      </c>
      <c r="N136" s="138"/>
      <c r="O136" s="139">
        <v>0</v>
      </c>
      <c r="P136" s="139">
        <f t="shared" si="1"/>
        <v>0</v>
      </c>
      <c r="Q136" s="139">
        <v>0</v>
      </c>
      <c r="R136" s="139">
        <f t="shared" si="2"/>
        <v>0</v>
      </c>
      <c r="S136" s="139">
        <v>0</v>
      </c>
      <c r="T136" s="140">
        <f t="shared" si="3"/>
        <v>0</v>
      </c>
      <c r="U136" s="295"/>
      <c r="V136" s="295"/>
      <c r="W136" s="295"/>
      <c r="X136" s="295"/>
      <c r="Y136" s="295"/>
      <c r="Z136" s="295"/>
      <c r="AA136" s="295"/>
      <c r="AB136" s="295"/>
      <c r="AC136" s="295"/>
      <c r="AD136" s="295"/>
      <c r="AE136" s="295"/>
      <c r="AR136" s="141" t="s">
        <v>100</v>
      </c>
      <c r="AT136" s="141" t="s">
        <v>104</v>
      </c>
      <c r="AU136" s="141" t="s">
        <v>75</v>
      </c>
      <c r="AY136" s="15" t="s">
        <v>101</v>
      </c>
      <c r="BE136" s="142">
        <f t="shared" si="4"/>
        <v>0</v>
      </c>
      <c r="BF136" s="142">
        <f t="shared" si="5"/>
        <v>0</v>
      </c>
      <c r="BG136" s="142">
        <f t="shared" si="6"/>
        <v>0</v>
      </c>
      <c r="BH136" s="142">
        <f t="shared" si="7"/>
        <v>0</v>
      </c>
      <c r="BI136" s="142">
        <f t="shared" si="8"/>
        <v>0</v>
      </c>
      <c r="BJ136" s="15" t="s">
        <v>73</v>
      </c>
      <c r="BK136" s="142">
        <f t="shared" si="9"/>
        <v>0</v>
      </c>
      <c r="BL136" s="15" t="s">
        <v>100</v>
      </c>
      <c r="BM136" s="141" t="s">
        <v>196</v>
      </c>
    </row>
    <row r="137" spans="1:65" s="2" customFormat="1" ht="16.5" customHeight="1">
      <c r="A137" s="295"/>
      <c r="B137" s="129"/>
      <c r="C137" s="130" t="s">
        <v>178</v>
      </c>
      <c r="D137" s="130" t="s">
        <v>104</v>
      </c>
      <c r="E137" s="131" t="s">
        <v>300</v>
      </c>
      <c r="F137" s="132" t="s">
        <v>208</v>
      </c>
      <c r="G137" s="133" t="s">
        <v>127</v>
      </c>
      <c r="H137" s="134">
        <v>5.5</v>
      </c>
      <c r="I137" s="135">
        <v>0</v>
      </c>
      <c r="J137" s="135">
        <f t="shared" si="0"/>
        <v>0</v>
      </c>
      <c r="K137" s="136"/>
      <c r="L137" s="28"/>
      <c r="M137" s="137" t="s">
        <v>1</v>
      </c>
      <c r="N137" s="138"/>
      <c r="O137" s="139">
        <v>0</v>
      </c>
      <c r="P137" s="139">
        <f t="shared" si="1"/>
        <v>0</v>
      </c>
      <c r="Q137" s="139">
        <v>0</v>
      </c>
      <c r="R137" s="139">
        <f t="shared" si="2"/>
        <v>0</v>
      </c>
      <c r="S137" s="139">
        <v>0</v>
      </c>
      <c r="T137" s="140">
        <f t="shared" si="3"/>
        <v>0</v>
      </c>
      <c r="U137" s="295"/>
      <c r="V137" s="295"/>
      <c r="W137" s="295"/>
      <c r="X137" s="295"/>
      <c r="Y137" s="295"/>
      <c r="Z137" s="295"/>
      <c r="AA137" s="295"/>
      <c r="AB137" s="295"/>
      <c r="AC137" s="295"/>
      <c r="AD137" s="295"/>
      <c r="AE137" s="295"/>
      <c r="AR137" s="141" t="s">
        <v>100</v>
      </c>
      <c r="AT137" s="141" t="s">
        <v>104</v>
      </c>
      <c r="AU137" s="141" t="s">
        <v>75</v>
      </c>
      <c r="AY137" s="15" t="s">
        <v>101</v>
      </c>
      <c r="BE137" s="142">
        <f t="shared" si="4"/>
        <v>0</v>
      </c>
      <c r="BF137" s="142">
        <f t="shared" si="5"/>
        <v>0</v>
      </c>
      <c r="BG137" s="142">
        <f t="shared" si="6"/>
        <v>0</v>
      </c>
      <c r="BH137" s="142">
        <f t="shared" si="7"/>
        <v>0</v>
      </c>
      <c r="BI137" s="142">
        <f t="shared" si="8"/>
        <v>0</v>
      </c>
      <c r="BJ137" s="15" t="s">
        <v>73</v>
      </c>
      <c r="BK137" s="142">
        <f t="shared" si="9"/>
        <v>0</v>
      </c>
      <c r="BL137" s="15" t="s">
        <v>100</v>
      </c>
      <c r="BM137" s="141" t="s">
        <v>200</v>
      </c>
    </row>
    <row r="138" spans="1:65" s="12" customFormat="1" ht="22.9" customHeight="1">
      <c r="B138" s="117"/>
      <c r="D138" s="118" t="s">
        <v>67</v>
      </c>
      <c r="E138" s="127" t="s">
        <v>301</v>
      </c>
      <c r="F138" s="127" t="s">
        <v>302</v>
      </c>
      <c r="J138" s="128">
        <f>BK138</f>
        <v>0</v>
      </c>
      <c r="L138" s="117"/>
      <c r="M138" s="121"/>
      <c r="N138" s="122"/>
      <c r="O138" s="122"/>
      <c r="P138" s="123">
        <f>SUM(P139:P150)</f>
        <v>0</v>
      </c>
      <c r="Q138" s="122"/>
      <c r="R138" s="123">
        <f>SUM(R139:R150)</f>
        <v>0</v>
      </c>
      <c r="S138" s="122"/>
      <c r="T138" s="124">
        <f>SUM(T139:T150)</f>
        <v>0</v>
      </c>
      <c r="AR138" s="118" t="s">
        <v>73</v>
      </c>
      <c r="AT138" s="125" t="s">
        <v>67</v>
      </c>
      <c r="AU138" s="125" t="s">
        <v>73</v>
      </c>
      <c r="AY138" s="118" t="s">
        <v>101</v>
      </c>
      <c r="BK138" s="126">
        <f>SUM(BK139:BK150)</f>
        <v>0</v>
      </c>
    </row>
    <row r="139" spans="1:65" s="2" customFormat="1" ht="24" customHeight="1">
      <c r="A139" s="295"/>
      <c r="B139" s="129"/>
      <c r="C139" s="130" t="s">
        <v>73</v>
      </c>
      <c r="D139" s="130" t="s">
        <v>104</v>
      </c>
      <c r="E139" s="131" t="s">
        <v>269</v>
      </c>
      <c r="F139" s="132" t="s">
        <v>270</v>
      </c>
      <c r="G139" s="133" t="s">
        <v>123</v>
      </c>
      <c r="H139" s="134">
        <v>600</v>
      </c>
      <c r="I139" s="135">
        <v>0</v>
      </c>
      <c r="J139" s="135">
        <f t="shared" ref="J139:J150" si="10">ROUND(I139*H139,2)</f>
        <v>0</v>
      </c>
      <c r="K139" s="136"/>
      <c r="L139" s="28"/>
      <c r="M139" s="137" t="s">
        <v>1</v>
      </c>
      <c r="N139" s="138"/>
      <c r="O139" s="139">
        <v>0</v>
      </c>
      <c r="P139" s="139">
        <f t="shared" ref="P139:P150" si="11">O139*H139</f>
        <v>0</v>
      </c>
      <c r="Q139" s="139">
        <v>0</v>
      </c>
      <c r="R139" s="139">
        <f t="shared" ref="R139:R150" si="12">Q139*H139</f>
        <v>0</v>
      </c>
      <c r="S139" s="139">
        <v>0</v>
      </c>
      <c r="T139" s="140">
        <f t="shared" ref="T139:T150" si="13">S139*H139</f>
        <v>0</v>
      </c>
      <c r="U139" s="295"/>
      <c r="V139" s="295"/>
      <c r="W139" s="295"/>
      <c r="X139" s="295"/>
      <c r="Y139" s="295"/>
      <c r="Z139" s="295"/>
      <c r="AA139" s="295"/>
      <c r="AB139" s="295"/>
      <c r="AC139" s="295"/>
      <c r="AD139" s="295"/>
      <c r="AE139" s="295"/>
      <c r="AR139" s="141" t="s">
        <v>100</v>
      </c>
      <c r="AT139" s="141" t="s">
        <v>104</v>
      </c>
      <c r="AU139" s="141" t="s">
        <v>75</v>
      </c>
      <c r="AY139" s="15" t="s">
        <v>101</v>
      </c>
      <c r="BE139" s="142">
        <f t="shared" ref="BE139:BE150" si="14">IF(N139="základní",J139,0)</f>
        <v>0</v>
      </c>
      <c r="BF139" s="142">
        <f t="shared" ref="BF139:BF150" si="15">IF(N139="snížená",J139,0)</f>
        <v>0</v>
      </c>
      <c r="BG139" s="142">
        <f t="shared" ref="BG139:BG150" si="16">IF(N139="zákl. přenesená",J139,0)</f>
        <v>0</v>
      </c>
      <c r="BH139" s="142">
        <f t="shared" ref="BH139:BH150" si="17">IF(N139="sníž. přenesená",J139,0)</f>
        <v>0</v>
      </c>
      <c r="BI139" s="142">
        <f t="shared" ref="BI139:BI150" si="18">IF(N139="nulová",J139,0)</f>
        <v>0</v>
      </c>
      <c r="BJ139" s="15" t="s">
        <v>73</v>
      </c>
      <c r="BK139" s="142">
        <f t="shared" ref="BK139:BK150" si="19">ROUND(I139*H139,2)</f>
        <v>0</v>
      </c>
      <c r="BL139" s="15" t="s">
        <v>100</v>
      </c>
      <c r="BM139" s="141" t="s">
        <v>303</v>
      </c>
    </row>
    <row r="140" spans="1:65" s="2" customFormat="1" ht="36" customHeight="1">
      <c r="A140" s="295"/>
      <c r="B140" s="129"/>
      <c r="C140" s="130" t="s">
        <v>75</v>
      </c>
      <c r="D140" s="130" t="s">
        <v>104</v>
      </c>
      <c r="E140" s="131" t="s">
        <v>304</v>
      </c>
      <c r="F140" s="132" t="s">
        <v>305</v>
      </c>
      <c r="G140" s="133" t="s">
        <v>199</v>
      </c>
      <c r="H140" s="134">
        <v>1800</v>
      </c>
      <c r="I140" s="135">
        <v>0</v>
      </c>
      <c r="J140" s="135">
        <f t="shared" si="10"/>
        <v>0</v>
      </c>
      <c r="K140" s="136"/>
      <c r="L140" s="28"/>
      <c r="M140" s="137" t="s">
        <v>1</v>
      </c>
      <c r="N140" s="138"/>
      <c r="O140" s="139">
        <v>0</v>
      </c>
      <c r="P140" s="139">
        <f t="shared" si="11"/>
        <v>0</v>
      </c>
      <c r="Q140" s="139">
        <v>0</v>
      </c>
      <c r="R140" s="139">
        <f t="shared" si="12"/>
        <v>0</v>
      </c>
      <c r="S140" s="139">
        <v>0</v>
      </c>
      <c r="T140" s="140">
        <f t="shared" si="13"/>
        <v>0</v>
      </c>
      <c r="U140" s="295"/>
      <c r="V140" s="295"/>
      <c r="W140" s="295"/>
      <c r="X140" s="295"/>
      <c r="Y140" s="295"/>
      <c r="Z140" s="295"/>
      <c r="AA140" s="295"/>
      <c r="AB140" s="295"/>
      <c r="AC140" s="295"/>
      <c r="AD140" s="295"/>
      <c r="AE140" s="295"/>
      <c r="AR140" s="141" t="s">
        <v>100</v>
      </c>
      <c r="AT140" s="141" t="s">
        <v>104</v>
      </c>
      <c r="AU140" s="141" t="s">
        <v>75</v>
      </c>
      <c r="AY140" s="15" t="s">
        <v>101</v>
      </c>
      <c r="BE140" s="142">
        <f t="shared" si="14"/>
        <v>0</v>
      </c>
      <c r="BF140" s="142">
        <f t="shared" si="15"/>
        <v>0</v>
      </c>
      <c r="BG140" s="142">
        <f t="shared" si="16"/>
        <v>0</v>
      </c>
      <c r="BH140" s="142">
        <f t="shared" si="17"/>
        <v>0</v>
      </c>
      <c r="BI140" s="142">
        <f t="shared" si="18"/>
        <v>0</v>
      </c>
      <c r="BJ140" s="15" t="s">
        <v>73</v>
      </c>
      <c r="BK140" s="142">
        <f t="shared" si="19"/>
        <v>0</v>
      </c>
      <c r="BL140" s="15" t="s">
        <v>100</v>
      </c>
      <c r="BM140" s="141" t="s">
        <v>306</v>
      </c>
    </row>
    <row r="141" spans="1:65" s="2" customFormat="1" ht="24" customHeight="1">
      <c r="A141" s="295"/>
      <c r="B141" s="129"/>
      <c r="C141" s="130" t="s">
        <v>125</v>
      </c>
      <c r="D141" s="130" t="s">
        <v>104</v>
      </c>
      <c r="E141" s="131" t="s">
        <v>281</v>
      </c>
      <c r="F141" s="132" t="s">
        <v>282</v>
      </c>
      <c r="G141" s="133" t="s">
        <v>199</v>
      </c>
      <c r="H141" s="134">
        <v>1800</v>
      </c>
      <c r="I141" s="135">
        <v>0</v>
      </c>
      <c r="J141" s="135">
        <f t="shared" si="10"/>
        <v>0</v>
      </c>
      <c r="K141" s="136"/>
      <c r="L141" s="28"/>
      <c r="M141" s="137" t="s">
        <v>1</v>
      </c>
      <c r="N141" s="138"/>
      <c r="O141" s="139">
        <v>0</v>
      </c>
      <c r="P141" s="139">
        <f t="shared" si="11"/>
        <v>0</v>
      </c>
      <c r="Q141" s="139">
        <v>0</v>
      </c>
      <c r="R141" s="139">
        <f t="shared" si="12"/>
        <v>0</v>
      </c>
      <c r="S141" s="139">
        <v>0</v>
      </c>
      <c r="T141" s="140">
        <f t="shared" si="13"/>
        <v>0</v>
      </c>
      <c r="U141" s="295"/>
      <c r="V141" s="295"/>
      <c r="W141" s="295"/>
      <c r="X141" s="295"/>
      <c r="Y141" s="295"/>
      <c r="Z141" s="295"/>
      <c r="AA141" s="295"/>
      <c r="AB141" s="295"/>
      <c r="AC141" s="295"/>
      <c r="AD141" s="295"/>
      <c r="AE141" s="295"/>
      <c r="AR141" s="141" t="s">
        <v>100</v>
      </c>
      <c r="AT141" s="141" t="s">
        <v>104</v>
      </c>
      <c r="AU141" s="141" t="s">
        <v>75</v>
      </c>
      <c r="AY141" s="15" t="s">
        <v>101</v>
      </c>
      <c r="BE141" s="142">
        <f t="shared" si="14"/>
        <v>0</v>
      </c>
      <c r="BF141" s="142">
        <f t="shared" si="15"/>
        <v>0</v>
      </c>
      <c r="BG141" s="142">
        <f t="shared" si="16"/>
        <v>0</v>
      </c>
      <c r="BH141" s="142">
        <f t="shared" si="17"/>
        <v>0</v>
      </c>
      <c r="BI141" s="142">
        <f t="shared" si="18"/>
        <v>0</v>
      </c>
      <c r="BJ141" s="15" t="s">
        <v>73</v>
      </c>
      <c r="BK141" s="142">
        <f t="shared" si="19"/>
        <v>0</v>
      </c>
      <c r="BL141" s="15" t="s">
        <v>100</v>
      </c>
      <c r="BM141" s="141" t="s">
        <v>307</v>
      </c>
    </row>
    <row r="142" spans="1:65" s="2" customFormat="1" ht="16.5" customHeight="1">
      <c r="A142" s="295"/>
      <c r="B142" s="129"/>
      <c r="C142" s="130" t="s">
        <v>132</v>
      </c>
      <c r="D142" s="130" t="s">
        <v>104</v>
      </c>
      <c r="E142" s="131" t="s">
        <v>279</v>
      </c>
      <c r="F142" s="132" t="s">
        <v>280</v>
      </c>
      <c r="G142" s="133" t="s">
        <v>199</v>
      </c>
      <c r="H142" s="134">
        <v>1800</v>
      </c>
      <c r="I142" s="135">
        <v>0</v>
      </c>
      <c r="J142" s="135">
        <f t="shared" si="10"/>
        <v>0</v>
      </c>
      <c r="K142" s="136"/>
      <c r="L142" s="28"/>
      <c r="M142" s="137" t="s">
        <v>1</v>
      </c>
      <c r="N142" s="138"/>
      <c r="O142" s="139">
        <v>0</v>
      </c>
      <c r="P142" s="139">
        <f t="shared" si="11"/>
        <v>0</v>
      </c>
      <c r="Q142" s="139">
        <v>0</v>
      </c>
      <c r="R142" s="139">
        <f t="shared" si="12"/>
        <v>0</v>
      </c>
      <c r="S142" s="139">
        <v>0</v>
      </c>
      <c r="T142" s="140">
        <f t="shared" si="13"/>
        <v>0</v>
      </c>
      <c r="U142" s="295"/>
      <c r="V142" s="295"/>
      <c r="W142" s="295"/>
      <c r="X142" s="295"/>
      <c r="Y142" s="295"/>
      <c r="Z142" s="295"/>
      <c r="AA142" s="295"/>
      <c r="AB142" s="295"/>
      <c r="AC142" s="295"/>
      <c r="AD142" s="295"/>
      <c r="AE142" s="295"/>
      <c r="AR142" s="141" t="s">
        <v>100</v>
      </c>
      <c r="AT142" s="141" t="s">
        <v>104</v>
      </c>
      <c r="AU142" s="141" t="s">
        <v>75</v>
      </c>
      <c r="AY142" s="15" t="s">
        <v>101</v>
      </c>
      <c r="BE142" s="142">
        <f t="shared" si="14"/>
        <v>0</v>
      </c>
      <c r="BF142" s="142">
        <f t="shared" si="15"/>
        <v>0</v>
      </c>
      <c r="BG142" s="142">
        <f t="shared" si="16"/>
        <v>0</v>
      </c>
      <c r="BH142" s="142">
        <f t="shared" si="17"/>
        <v>0</v>
      </c>
      <c r="BI142" s="142">
        <f t="shared" si="18"/>
        <v>0</v>
      </c>
      <c r="BJ142" s="15" t="s">
        <v>73</v>
      </c>
      <c r="BK142" s="142">
        <f t="shared" si="19"/>
        <v>0</v>
      </c>
      <c r="BL142" s="15" t="s">
        <v>100</v>
      </c>
      <c r="BM142" s="141" t="s">
        <v>308</v>
      </c>
    </row>
    <row r="143" spans="1:65" s="2" customFormat="1" ht="16.5" customHeight="1">
      <c r="A143" s="295"/>
      <c r="B143" s="129"/>
      <c r="C143" s="130" t="s">
        <v>134</v>
      </c>
      <c r="D143" s="130" t="s">
        <v>104</v>
      </c>
      <c r="E143" s="131" t="s">
        <v>309</v>
      </c>
      <c r="F143" s="132" t="s">
        <v>310</v>
      </c>
      <c r="G143" s="133" t="s">
        <v>285</v>
      </c>
      <c r="H143" s="134">
        <v>0.43</v>
      </c>
      <c r="I143" s="135">
        <v>0</v>
      </c>
      <c r="J143" s="135">
        <f t="shared" si="10"/>
        <v>0</v>
      </c>
      <c r="K143" s="136"/>
      <c r="L143" s="28"/>
      <c r="M143" s="137" t="s">
        <v>1</v>
      </c>
      <c r="N143" s="138"/>
      <c r="O143" s="139">
        <v>0</v>
      </c>
      <c r="P143" s="139">
        <f t="shared" si="11"/>
        <v>0</v>
      </c>
      <c r="Q143" s="139">
        <v>0</v>
      </c>
      <c r="R143" s="139">
        <f t="shared" si="12"/>
        <v>0</v>
      </c>
      <c r="S143" s="139">
        <v>0</v>
      </c>
      <c r="T143" s="140">
        <f t="shared" si="13"/>
        <v>0</v>
      </c>
      <c r="U143" s="295"/>
      <c r="V143" s="295"/>
      <c r="W143" s="295"/>
      <c r="X143" s="295"/>
      <c r="Y143" s="295"/>
      <c r="Z143" s="295"/>
      <c r="AA143" s="295"/>
      <c r="AB143" s="295"/>
      <c r="AC143" s="295"/>
      <c r="AD143" s="295"/>
      <c r="AE143" s="295"/>
      <c r="AR143" s="141" t="s">
        <v>100</v>
      </c>
      <c r="AT143" s="141" t="s">
        <v>104</v>
      </c>
      <c r="AU143" s="141" t="s">
        <v>75</v>
      </c>
      <c r="AY143" s="15" t="s">
        <v>101</v>
      </c>
      <c r="BE143" s="142">
        <f t="shared" si="14"/>
        <v>0</v>
      </c>
      <c r="BF143" s="142">
        <f t="shared" si="15"/>
        <v>0</v>
      </c>
      <c r="BG143" s="142">
        <f t="shared" si="16"/>
        <v>0</v>
      </c>
      <c r="BH143" s="142">
        <f t="shared" si="17"/>
        <v>0</v>
      </c>
      <c r="BI143" s="142">
        <f t="shared" si="18"/>
        <v>0</v>
      </c>
      <c r="BJ143" s="15" t="s">
        <v>73</v>
      </c>
      <c r="BK143" s="142">
        <f t="shared" si="19"/>
        <v>0</v>
      </c>
      <c r="BL143" s="15" t="s">
        <v>100</v>
      </c>
      <c r="BM143" s="141" t="s">
        <v>311</v>
      </c>
    </row>
    <row r="144" spans="1:65" s="2" customFormat="1" ht="16.5" customHeight="1">
      <c r="A144" s="295"/>
      <c r="B144" s="129"/>
      <c r="C144" s="130" t="s">
        <v>136</v>
      </c>
      <c r="D144" s="130" t="s">
        <v>104</v>
      </c>
      <c r="E144" s="131" t="s">
        <v>312</v>
      </c>
      <c r="F144" s="132" t="s">
        <v>287</v>
      </c>
      <c r="G144" s="133" t="s">
        <v>123</v>
      </c>
      <c r="H144" s="134">
        <v>600</v>
      </c>
      <c r="I144" s="135">
        <v>0</v>
      </c>
      <c r="J144" s="135">
        <f t="shared" si="10"/>
        <v>0</v>
      </c>
      <c r="K144" s="136"/>
      <c r="L144" s="28"/>
      <c r="M144" s="137" t="s">
        <v>1</v>
      </c>
      <c r="N144" s="138"/>
      <c r="O144" s="139">
        <v>0</v>
      </c>
      <c r="P144" s="139">
        <f t="shared" si="11"/>
        <v>0</v>
      </c>
      <c r="Q144" s="139">
        <v>0</v>
      </c>
      <c r="R144" s="139">
        <f t="shared" si="12"/>
        <v>0</v>
      </c>
      <c r="S144" s="139">
        <v>0</v>
      </c>
      <c r="T144" s="140">
        <f t="shared" si="13"/>
        <v>0</v>
      </c>
      <c r="U144" s="295"/>
      <c r="V144" s="295"/>
      <c r="W144" s="295"/>
      <c r="X144" s="295"/>
      <c r="Y144" s="295"/>
      <c r="Z144" s="295"/>
      <c r="AA144" s="295"/>
      <c r="AB144" s="295"/>
      <c r="AC144" s="295"/>
      <c r="AD144" s="295"/>
      <c r="AE144" s="295"/>
      <c r="AR144" s="141" t="s">
        <v>100</v>
      </c>
      <c r="AT144" s="141" t="s">
        <v>104</v>
      </c>
      <c r="AU144" s="141" t="s">
        <v>75</v>
      </c>
      <c r="AY144" s="15" t="s">
        <v>101</v>
      </c>
      <c r="BE144" s="142">
        <f t="shared" si="14"/>
        <v>0</v>
      </c>
      <c r="BF144" s="142">
        <f t="shared" si="15"/>
        <v>0</v>
      </c>
      <c r="BG144" s="142">
        <f t="shared" si="16"/>
        <v>0</v>
      </c>
      <c r="BH144" s="142">
        <f t="shared" si="17"/>
        <v>0</v>
      </c>
      <c r="BI144" s="142">
        <f t="shared" si="18"/>
        <v>0</v>
      </c>
      <c r="BJ144" s="15" t="s">
        <v>73</v>
      </c>
      <c r="BK144" s="142">
        <f t="shared" si="19"/>
        <v>0</v>
      </c>
      <c r="BL144" s="15" t="s">
        <v>100</v>
      </c>
      <c r="BM144" s="141" t="s">
        <v>313</v>
      </c>
    </row>
    <row r="145" spans="1:65" s="2" customFormat="1" ht="16.5" customHeight="1">
      <c r="A145" s="295"/>
      <c r="B145" s="129"/>
      <c r="C145" s="130" t="s">
        <v>140</v>
      </c>
      <c r="D145" s="130" t="s">
        <v>104</v>
      </c>
      <c r="E145" s="131" t="s">
        <v>288</v>
      </c>
      <c r="F145" s="132" t="s">
        <v>289</v>
      </c>
      <c r="G145" s="133" t="s">
        <v>123</v>
      </c>
      <c r="H145" s="134">
        <v>600</v>
      </c>
      <c r="I145" s="135">
        <v>0</v>
      </c>
      <c r="J145" s="135">
        <f t="shared" si="10"/>
        <v>0</v>
      </c>
      <c r="K145" s="136"/>
      <c r="L145" s="28"/>
      <c r="M145" s="137" t="s">
        <v>1</v>
      </c>
      <c r="N145" s="138"/>
      <c r="O145" s="139">
        <v>0</v>
      </c>
      <c r="P145" s="139">
        <f t="shared" si="11"/>
        <v>0</v>
      </c>
      <c r="Q145" s="139">
        <v>0</v>
      </c>
      <c r="R145" s="139">
        <f t="shared" si="12"/>
        <v>0</v>
      </c>
      <c r="S145" s="139">
        <v>0</v>
      </c>
      <c r="T145" s="140">
        <f t="shared" si="13"/>
        <v>0</v>
      </c>
      <c r="U145" s="295"/>
      <c r="V145" s="295"/>
      <c r="W145" s="295"/>
      <c r="X145" s="295"/>
      <c r="Y145" s="295"/>
      <c r="Z145" s="295"/>
      <c r="AA145" s="295"/>
      <c r="AB145" s="295"/>
      <c r="AC145" s="295"/>
      <c r="AD145" s="295"/>
      <c r="AE145" s="295"/>
      <c r="AR145" s="141" t="s">
        <v>100</v>
      </c>
      <c r="AT145" s="141" t="s">
        <v>104</v>
      </c>
      <c r="AU145" s="141" t="s">
        <v>75</v>
      </c>
      <c r="AY145" s="15" t="s">
        <v>101</v>
      </c>
      <c r="BE145" s="142">
        <f t="shared" si="14"/>
        <v>0</v>
      </c>
      <c r="BF145" s="142">
        <f t="shared" si="15"/>
        <v>0</v>
      </c>
      <c r="BG145" s="142">
        <f t="shared" si="16"/>
        <v>0</v>
      </c>
      <c r="BH145" s="142">
        <f t="shared" si="17"/>
        <v>0</v>
      </c>
      <c r="BI145" s="142">
        <f t="shared" si="18"/>
        <v>0</v>
      </c>
      <c r="BJ145" s="15" t="s">
        <v>73</v>
      </c>
      <c r="BK145" s="142">
        <f t="shared" si="19"/>
        <v>0</v>
      </c>
      <c r="BL145" s="15" t="s">
        <v>100</v>
      </c>
      <c r="BM145" s="141" t="s">
        <v>314</v>
      </c>
    </row>
    <row r="146" spans="1:65" s="2" customFormat="1" ht="16.5" customHeight="1">
      <c r="A146" s="295"/>
      <c r="B146" s="129"/>
      <c r="C146" s="130" t="s">
        <v>144</v>
      </c>
      <c r="D146" s="130" t="s">
        <v>104</v>
      </c>
      <c r="E146" s="131" t="s">
        <v>315</v>
      </c>
      <c r="F146" s="132" t="s">
        <v>316</v>
      </c>
      <c r="G146" s="133" t="s">
        <v>199</v>
      </c>
      <c r="H146" s="134">
        <v>600</v>
      </c>
      <c r="I146" s="135">
        <v>0</v>
      </c>
      <c r="J146" s="135">
        <f t="shared" si="10"/>
        <v>0</v>
      </c>
      <c r="K146" s="136"/>
      <c r="L146" s="28"/>
      <c r="M146" s="137" t="s">
        <v>1</v>
      </c>
      <c r="N146" s="138"/>
      <c r="O146" s="139">
        <v>0</v>
      </c>
      <c r="P146" s="139">
        <f t="shared" si="11"/>
        <v>0</v>
      </c>
      <c r="Q146" s="139">
        <v>0</v>
      </c>
      <c r="R146" s="139">
        <f t="shared" si="12"/>
        <v>0</v>
      </c>
      <c r="S146" s="139">
        <v>0</v>
      </c>
      <c r="T146" s="140">
        <f t="shared" si="13"/>
        <v>0</v>
      </c>
      <c r="U146" s="295"/>
      <c r="V146" s="295"/>
      <c r="W146" s="295"/>
      <c r="X146" s="295"/>
      <c r="Y146" s="295"/>
      <c r="Z146" s="295"/>
      <c r="AA146" s="295"/>
      <c r="AB146" s="295"/>
      <c r="AC146" s="295"/>
      <c r="AD146" s="295"/>
      <c r="AE146" s="295"/>
      <c r="AR146" s="141" t="s">
        <v>100</v>
      </c>
      <c r="AT146" s="141" t="s">
        <v>104</v>
      </c>
      <c r="AU146" s="141" t="s">
        <v>75</v>
      </c>
      <c r="AY146" s="15" t="s">
        <v>101</v>
      </c>
      <c r="BE146" s="142">
        <f t="shared" si="14"/>
        <v>0</v>
      </c>
      <c r="BF146" s="142">
        <f t="shared" si="15"/>
        <v>0</v>
      </c>
      <c r="BG146" s="142">
        <f t="shared" si="16"/>
        <v>0</v>
      </c>
      <c r="BH146" s="142">
        <f t="shared" si="17"/>
        <v>0</v>
      </c>
      <c r="BI146" s="142">
        <f t="shared" si="18"/>
        <v>0</v>
      </c>
      <c r="BJ146" s="15" t="s">
        <v>73</v>
      </c>
      <c r="BK146" s="142">
        <f t="shared" si="19"/>
        <v>0</v>
      </c>
      <c r="BL146" s="15" t="s">
        <v>100</v>
      </c>
      <c r="BM146" s="141" t="s">
        <v>317</v>
      </c>
    </row>
    <row r="147" spans="1:65" s="2" customFormat="1" ht="16.5" customHeight="1">
      <c r="A147" s="295"/>
      <c r="B147" s="129"/>
      <c r="C147" s="130" t="s">
        <v>171</v>
      </c>
      <c r="D147" s="130" t="s">
        <v>104</v>
      </c>
      <c r="E147" s="131" t="s">
        <v>294</v>
      </c>
      <c r="F147" s="132" t="s">
        <v>295</v>
      </c>
      <c r="G147" s="133" t="s">
        <v>107</v>
      </c>
      <c r="H147" s="134">
        <v>11</v>
      </c>
      <c r="I147" s="135">
        <v>0</v>
      </c>
      <c r="J147" s="135">
        <f t="shared" si="10"/>
        <v>0</v>
      </c>
      <c r="K147" s="136"/>
      <c r="L147" s="28"/>
      <c r="M147" s="137" t="s">
        <v>1</v>
      </c>
      <c r="N147" s="138"/>
      <c r="O147" s="139">
        <v>0</v>
      </c>
      <c r="P147" s="139">
        <f t="shared" si="11"/>
        <v>0</v>
      </c>
      <c r="Q147" s="139">
        <v>0</v>
      </c>
      <c r="R147" s="139">
        <f t="shared" si="12"/>
        <v>0</v>
      </c>
      <c r="S147" s="139">
        <v>0</v>
      </c>
      <c r="T147" s="140">
        <f t="shared" si="13"/>
        <v>0</v>
      </c>
      <c r="U147" s="295"/>
      <c r="V147" s="295"/>
      <c r="W147" s="295"/>
      <c r="X147" s="295"/>
      <c r="Y147" s="295"/>
      <c r="Z147" s="295"/>
      <c r="AA147" s="295"/>
      <c r="AB147" s="295"/>
      <c r="AC147" s="295"/>
      <c r="AD147" s="295"/>
      <c r="AE147" s="295"/>
      <c r="AR147" s="141" t="s">
        <v>100</v>
      </c>
      <c r="AT147" s="141" t="s">
        <v>104</v>
      </c>
      <c r="AU147" s="141" t="s">
        <v>75</v>
      </c>
      <c r="AY147" s="15" t="s">
        <v>101</v>
      </c>
      <c r="BE147" s="142">
        <f t="shared" si="14"/>
        <v>0</v>
      </c>
      <c r="BF147" s="142">
        <f t="shared" si="15"/>
        <v>0</v>
      </c>
      <c r="BG147" s="142">
        <f t="shared" si="16"/>
        <v>0</v>
      </c>
      <c r="BH147" s="142">
        <f t="shared" si="17"/>
        <v>0</v>
      </c>
      <c r="BI147" s="142">
        <f t="shared" si="18"/>
        <v>0</v>
      </c>
      <c r="BJ147" s="15" t="s">
        <v>73</v>
      </c>
      <c r="BK147" s="142">
        <f t="shared" si="19"/>
        <v>0</v>
      </c>
      <c r="BL147" s="15" t="s">
        <v>100</v>
      </c>
      <c r="BM147" s="141" t="s">
        <v>318</v>
      </c>
    </row>
    <row r="148" spans="1:65" s="2" customFormat="1" ht="16.5" customHeight="1">
      <c r="A148" s="295"/>
      <c r="B148" s="129"/>
      <c r="C148" s="130" t="s">
        <v>186</v>
      </c>
      <c r="D148" s="130" t="s">
        <v>104</v>
      </c>
      <c r="E148" s="131" t="s">
        <v>296</v>
      </c>
      <c r="F148" s="132" t="s">
        <v>297</v>
      </c>
      <c r="G148" s="133" t="s">
        <v>107</v>
      </c>
      <c r="H148" s="134">
        <v>11</v>
      </c>
      <c r="I148" s="135">
        <v>0</v>
      </c>
      <c r="J148" s="135">
        <f t="shared" si="10"/>
        <v>0</v>
      </c>
      <c r="K148" s="136"/>
      <c r="L148" s="28"/>
      <c r="M148" s="137" t="s">
        <v>1</v>
      </c>
      <c r="N148" s="138"/>
      <c r="O148" s="139">
        <v>0</v>
      </c>
      <c r="P148" s="139">
        <f t="shared" si="11"/>
        <v>0</v>
      </c>
      <c r="Q148" s="139">
        <v>0</v>
      </c>
      <c r="R148" s="139">
        <f t="shared" si="12"/>
        <v>0</v>
      </c>
      <c r="S148" s="139">
        <v>0</v>
      </c>
      <c r="T148" s="140">
        <f t="shared" si="13"/>
        <v>0</v>
      </c>
      <c r="U148" s="295"/>
      <c r="V148" s="295"/>
      <c r="W148" s="295"/>
      <c r="X148" s="295"/>
      <c r="Y148" s="295"/>
      <c r="Z148" s="295"/>
      <c r="AA148" s="295"/>
      <c r="AB148" s="295"/>
      <c r="AC148" s="295"/>
      <c r="AD148" s="295"/>
      <c r="AE148" s="295"/>
      <c r="AR148" s="141" t="s">
        <v>100</v>
      </c>
      <c r="AT148" s="141" t="s">
        <v>104</v>
      </c>
      <c r="AU148" s="141" t="s">
        <v>75</v>
      </c>
      <c r="AY148" s="15" t="s">
        <v>101</v>
      </c>
      <c r="BE148" s="142">
        <f t="shared" si="14"/>
        <v>0</v>
      </c>
      <c r="BF148" s="142">
        <f t="shared" si="15"/>
        <v>0</v>
      </c>
      <c r="BG148" s="142">
        <f t="shared" si="16"/>
        <v>0</v>
      </c>
      <c r="BH148" s="142">
        <f t="shared" si="17"/>
        <v>0</v>
      </c>
      <c r="BI148" s="142">
        <f t="shared" si="18"/>
        <v>0</v>
      </c>
      <c r="BJ148" s="15" t="s">
        <v>73</v>
      </c>
      <c r="BK148" s="142">
        <f t="shared" si="19"/>
        <v>0</v>
      </c>
      <c r="BL148" s="15" t="s">
        <v>100</v>
      </c>
      <c r="BM148" s="141" t="s">
        <v>319</v>
      </c>
    </row>
    <row r="149" spans="1:65" s="2" customFormat="1" ht="16.5" customHeight="1">
      <c r="A149" s="295"/>
      <c r="B149" s="129"/>
      <c r="C149" s="130" t="s">
        <v>172</v>
      </c>
      <c r="D149" s="130" t="s">
        <v>104</v>
      </c>
      <c r="E149" s="131" t="s">
        <v>298</v>
      </c>
      <c r="F149" s="132" t="s">
        <v>299</v>
      </c>
      <c r="G149" s="133" t="s">
        <v>107</v>
      </c>
      <c r="H149" s="134">
        <v>11</v>
      </c>
      <c r="I149" s="135">
        <v>0</v>
      </c>
      <c r="J149" s="135">
        <f t="shared" si="10"/>
        <v>0</v>
      </c>
      <c r="K149" s="136"/>
      <c r="L149" s="28"/>
      <c r="M149" s="137" t="s">
        <v>1</v>
      </c>
      <c r="N149" s="138"/>
      <c r="O149" s="139">
        <v>0</v>
      </c>
      <c r="P149" s="139">
        <f t="shared" si="11"/>
        <v>0</v>
      </c>
      <c r="Q149" s="139">
        <v>0</v>
      </c>
      <c r="R149" s="139">
        <f t="shared" si="12"/>
        <v>0</v>
      </c>
      <c r="S149" s="139">
        <v>0</v>
      </c>
      <c r="T149" s="140">
        <f t="shared" si="13"/>
        <v>0</v>
      </c>
      <c r="U149" s="295"/>
      <c r="V149" s="295"/>
      <c r="W149" s="295"/>
      <c r="X149" s="295"/>
      <c r="Y149" s="295"/>
      <c r="Z149" s="295"/>
      <c r="AA149" s="295"/>
      <c r="AB149" s="295"/>
      <c r="AC149" s="295"/>
      <c r="AD149" s="295"/>
      <c r="AE149" s="295"/>
      <c r="AR149" s="141" t="s">
        <v>100</v>
      </c>
      <c r="AT149" s="141" t="s">
        <v>104</v>
      </c>
      <c r="AU149" s="141" t="s">
        <v>75</v>
      </c>
      <c r="AY149" s="15" t="s">
        <v>101</v>
      </c>
      <c r="BE149" s="142">
        <f t="shared" si="14"/>
        <v>0</v>
      </c>
      <c r="BF149" s="142">
        <f t="shared" si="15"/>
        <v>0</v>
      </c>
      <c r="BG149" s="142">
        <f t="shared" si="16"/>
        <v>0</v>
      </c>
      <c r="BH149" s="142">
        <f t="shared" si="17"/>
        <v>0</v>
      </c>
      <c r="BI149" s="142">
        <f t="shared" si="18"/>
        <v>0</v>
      </c>
      <c r="BJ149" s="15" t="s">
        <v>73</v>
      </c>
      <c r="BK149" s="142">
        <f t="shared" si="19"/>
        <v>0</v>
      </c>
      <c r="BL149" s="15" t="s">
        <v>100</v>
      </c>
      <c r="BM149" s="141" t="s">
        <v>320</v>
      </c>
    </row>
    <row r="150" spans="1:65" s="2" customFormat="1" ht="16.5" customHeight="1">
      <c r="A150" s="295"/>
      <c r="B150" s="129"/>
      <c r="C150" s="130" t="s">
        <v>8</v>
      </c>
      <c r="D150" s="130" t="s">
        <v>104</v>
      </c>
      <c r="E150" s="131" t="s">
        <v>300</v>
      </c>
      <c r="F150" s="132" t="s">
        <v>208</v>
      </c>
      <c r="G150" s="133" t="s">
        <v>127</v>
      </c>
      <c r="H150" s="134">
        <v>5</v>
      </c>
      <c r="I150" s="135">
        <v>0</v>
      </c>
      <c r="J150" s="135">
        <f t="shared" si="10"/>
        <v>0</v>
      </c>
      <c r="K150" s="136"/>
      <c r="L150" s="28"/>
      <c r="M150" s="151" t="s">
        <v>1</v>
      </c>
      <c r="N150" s="152"/>
      <c r="O150" s="153">
        <v>0</v>
      </c>
      <c r="P150" s="153">
        <f t="shared" si="11"/>
        <v>0</v>
      </c>
      <c r="Q150" s="153">
        <v>0</v>
      </c>
      <c r="R150" s="153">
        <f t="shared" si="12"/>
        <v>0</v>
      </c>
      <c r="S150" s="153">
        <v>0</v>
      </c>
      <c r="T150" s="154">
        <f t="shared" si="13"/>
        <v>0</v>
      </c>
      <c r="U150" s="295"/>
      <c r="V150" s="295"/>
      <c r="W150" s="295"/>
      <c r="X150" s="295"/>
      <c r="Y150" s="295"/>
      <c r="Z150" s="295"/>
      <c r="AA150" s="295"/>
      <c r="AB150" s="295"/>
      <c r="AC150" s="295"/>
      <c r="AD150" s="295"/>
      <c r="AE150" s="295"/>
      <c r="AR150" s="141" t="s">
        <v>100</v>
      </c>
      <c r="AT150" s="141" t="s">
        <v>104</v>
      </c>
      <c r="AU150" s="141" t="s">
        <v>75</v>
      </c>
      <c r="AY150" s="15" t="s">
        <v>101</v>
      </c>
      <c r="BE150" s="142">
        <f t="shared" si="14"/>
        <v>0</v>
      </c>
      <c r="BF150" s="142">
        <f t="shared" si="15"/>
        <v>0</v>
      </c>
      <c r="BG150" s="142">
        <f t="shared" si="16"/>
        <v>0</v>
      </c>
      <c r="BH150" s="142">
        <f t="shared" si="17"/>
        <v>0</v>
      </c>
      <c r="BI150" s="142">
        <f t="shared" si="18"/>
        <v>0</v>
      </c>
      <c r="BJ150" s="15" t="s">
        <v>73</v>
      </c>
      <c r="BK150" s="142">
        <f t="shared" si="19"/>
        <v>0</v>
      </c>
      <c r="BL150" s="15" t="s">
        <v>100</v>
      </c>
      <c r="BM150" s="141" t="s">
        <v>321</v>
      </c>
    </row>
    <row r="151" spans="1:65" s="2" customFormat="1" ht="6.95" customHeight="1">
      <c r="A151" s="295"/>
      <c r="B151" s="42"/>
      <c r="C151" s="43"/>
      <c r="D151" s="43"/>
      <c r="E151" s="43"/>
      <c r="F151" s="43"/>
      <c r="G151" s="43"/>
      <c r="H151" s="43"/>
      <c r="I151" s="43"/>
      <c r="J151" s="43"/>
      <c r="K151" s="43"/>
      <c r="L151" s="28"/>
      <c r="M151" s="295"/>
      <c r="O151" s="295"/>
      <c r="P151" s="295"/>
      <c r="Q151" s="295"/>
      <c r="R151" s="295"/>
      <c r="S151" s="295"/>
      <c r="T151" s="295"/>
      <c r="U151" s="295"/>
      <c r="V151" s="295"/>
      <c r="W151" s="295"/>
      <c r="X151" s="295"/>
      <c r="Y151" s="295"/>
      <c r="Z151" s="295"/>
      <c r="AA151" s="295"/>
      <c r="AB151" s="295"/>
      <c r="AC151" s="295"/>
      <c r="AD151" s="295"/>
      <c r="AE151" s="295"/>
    </row>
  </sheetData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29"/>
  <sheetViews>
    <sheetView topLeftCell="A110" workbookViewId="0">
      <selection activeCell="J132" sqref="J132"/>
    </sheetView>
  </sheetViews>
  <sheetFormatPr defaultRowHeight="11.25"/>
  <cols>
    <col min="1" max="1" width="8.33203125" style="291" customWidth="1"/>
    <col min="2" max="2" width="1.6640625" style="291" customWidth="1"/>
    <col min="3" max="3" width="4.1640625" style="291" customWidth="1"/>
    <col min="4" max="4" width="4.33203125" style="291" customWidth="1"/>
    <col min="5" max="5" width="17.1640625" style="291" customWidth="1"/>
    <col min="6" max="6" width="50.83203125" style="291" customWidth="1"/>
    <col min="7" max="7" width="7" style="291" customWidth="1"/>
    <col min="8" max="8" width="11.5" style="291" customWidth="1"/>
    <col min="9" max="10" width="20.1640625" style="291" customWidth="1"/>
    <col min="11" max="11" width="20.1640625" style="291" hidden="1" customWidth="1"/>
    <col min="12" max="12" width="9.33203125" style="291" customWidth="1"/>
    <col min="13" max="13" width="10.83203125" style="291" hidden="1" customWidth="1"/>
    <col min="14" max="14" width="9.33203125" style="291"/>
    <col min="15" max="20" width="14.1640625" style="291" hidden="1" customWidth="1"/>
    <col min="21" max="21" width="16.33203125" style="291" hidden="1" customWidth="1"/>
    <col min="22" max="22" width="12.33203125" style="291" customWidth="1"/>
    <col min="23" max="23" width="16.33203125" style="291" customWidth="1"/>
    <col min="24" max="24" width="12.33203125" style="291" customWidth="1"/>
    <col min="25" max="25" width="15" style="291" customWidth="1"/>
    <col min="26" max="26" width="11" style="291" customWidth="1"/>
    <col min="27" max="27" width="15" style="291" customWidth="1"/>
    <col min="28" max="28" width="16.33203125" style="291" customWidth="1"/>
    <col min="29" max="29" width="11" style="291" customWidth="1"/>
    <col min="30" max="30" width="15" style="291" customWidth="1"/>
    <col min="31" max="31" width="16.33203125" style="291" customWidth="1"/>
    <col min="32" max="16384" width="9.33203125" style="291"/>
  </cols>
  <sheetData>
    <row r="1" spans="1:46">
      <c r="A1" s="78"/>
    </row>
    <row r="2" spans="1:46" ht="36.950000000000003" customHeight="1">
      <c r="L2" s="326" t="s">
        <v>5</v>
      </c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15" t="s">
        <v>325</v>
      </c>
    </row>
    <row r="3" spans="1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pans="1:46" ht="24.95" customHeight="1">
      <c r="B4" s="18"/>
      <c r="D4" s="19" t="s">
        <v>76</v>
      </c>
      <c r="L4" s="18"/>
      <c r="M4" s="79" t="s">
        <v>10</v>
      </c>
      <c r="AT4" s="15" t="s">
        <v>3</v>
      </c>
    </row>
    <row r="5" spans="1:46" ht="6.95" customHeight="1">
      <c r="B5" s="18"/>
      <c r="L5" s="18"/>
    </row>
    <row r="6" spans="1:46" ht="12" customHeight="1">
      <c r="B6" s="18"/>
      <c r="D6" s="24" t="s">
        <v>14</v>
      </c>
      <c r="L6" s="18"/>
    </row>
    <row r="7" spans="1:46" ht="16.5" customHeight="1">
      <c r="B7" s="18"/>
      <c r="E7" s="346" t="s">
        <v>260</v>
      </c>
      <c r="F7" s="347"/>
      <c r="G7" s="347"/>
      <c r="H7" s="347"/>
      <c r="L7" s="18"/>
    </row>
    <row r="8" spans="1:46" s="2" customFormat="1" ht="12" customHeight="1">
      <c r="A8" s="295"/>
      <c r="B8" s="28"/>
      <c r="C8" s="295"/>
      <c r="D8" s="24" t="s">
        <v>153</v>
      </c>
      <c r="E8" s="295"/>
      <c r="F8" s="295"/>
      <c r="G8" s="295"/>
      <c r="H8" s="295"/>
      <c r="I8" s="295"/>
      <c r="J8" s="295"/>
      <c r="K8" s="295"/>
      <c r="L8" s="37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</row>
    <row r="9" spans="1:46" s="2" customFormat="1" ht="16.5" customHeight="1">
      <c r="A9" s="295"/>
      <c r="B9" s="28"/>
      <c r="C9" s="295"/>
      <c r="D9" s="295"/>
      <c r="E9" s="338" t="s">
        <v>337</v>
      </c>
      <c r="F9" s="339"/>
      <c r="G9" s="339"/>
      <c r="H9" s="339"/>
      <c r="I9" s="295"/>
      <c r="J9" s="295"/>
      <c r="K9" s="295"/>
      <c r="L9" s="37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</row>
    <row r="10" spans="1:46" s="2" customFormat="1">
      <c r="A10" s="295"/>
      <c r="B10" s="28"/>
      <c r="C10" s="295"/>
      <c r="D10" s="295"/>
      <c r="E10" s="295"/>
      <c r="F10" s="295"/>
      <c r="G10" s="295"/>
      <c r="H10" s="295"/>
      <c r="I10" s="295"/>
      <c r="J10" s="295"/>
      <c r="K10" s="295"/>
      <c r="L10" s="37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</row>
    <row r="11" spans="1:46" s="2" customFormat="1" ht="12" customHeight="1">
      <c r="A11" s="295"/>
      <c r="B11" s="28"/>
      <c r="C11" s="295"/>
      <c r="D11" s="24" t="s">
        <v>15</v>
      </c>
      <c r="E11" s="295"/>
      <c r="F11" s="290" t="s">
        <v>1</v>
      </c>
      <c r="G11" s="295"/>
      <c r="H11" s="295"/>
      <c r="I11" s="24" t="s">
        <v>16</v>
      </c>
      <c r="J11" s="290" t="s">
        <v>1</v>
      </c>
      <c r="K11" s="295"/>
      <c r="L11" s="37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</row>
    <row r="12" spans="1:46" s="2" customFormat="1" ht="12" customHeight="1">
      <c r="A12" s="295"/>
      <c r="B12" s="28"/>
      <c r="C12" s="295"/>
      <c r="D12" s="24" t="s">
        <v>17</v>
      </c>
      <c r="E12" s="295"/>
      <c r="F12" s="290" t="s">
        <v>18</v>
      </c>
      <c r="G12" s="295"/>
      <c r="H12" s="295"/>
      <c r="I12" s="24" t="s">
        <v>19</v>
      </c>
      <c r="J12" s="48">
        <v>44069</v>
      </c>
      <c r="K12" s="295"/>
      <c r="L12" s="37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</row>
    <row r="13" spans="1:46" s="2" customFormat="1" ht="10.9" customHeight="1">
      <c r="A13" s="295"/>
      <c r="B13" s="28"/>
      <c r="C13" s="295"/>
      <c r="D13" s="295"/>
      <c r="E13" s="295"/>
      <c r="F13" s="295"/>
      <c r="G13" s="295"/>
      <c r="H13" s="295"/>
      <c r="I13" s="295"/>
      <c r="J13" s="295"/>
      <c r="K13" s="295"/>
      <c r="L13" s="37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</row>
    <row r="14" spans="1:46" s="2" customFormat="1" ht="12" customHeight="1">
      <c r="A14" s="295"/>
      <c r="B14" s="28"/>
      <c r="C14" s="295"/>
      <c r="D14" s="24" t="s">
        <v>20</v>
      </c>
      <c r="E14" s="295"/>
      <c r="F14" s="295" t="s">
        <v>261</v>
      </c>
      <c r="G14" s="295"/>
      <c r="H14" s="295"/>
      <c r="I14" s="24" t="s">
        <v>21</v>
      </c>
      <c r="J14" s="290" t="str">
        <f>IF('[4]Rekapitulace stavby'!AN10="","",'[4]Rekapitulace stavby'!AN10)</f>
        <v/>
      </c>
      <c r="K14" s="295"/>
      <c r="L14" s="37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</row>
    <row r="15" spans="1:46" s="2" customFormat="1" ht="18" customHeight="1">
      <c r="A15" s="295"/>
      <c r="B15" s="28"/>
      <c r="C15" s="295"/>
      <c r="D15" s="295"/>
      <c r="E15" s="290" t="str">
        <f>IF('[4]Rekapitulace stavby'!E11="","",'[4]Rekapitulace stavby'!E11)</f>
        <v xml:space="preserve"> </v>
      </c>
      <c r="F15" s="295"/>
      <c r="G15" s="295"/>
      <c r="H15" s="295"/>
      <c r="I15" s="24" t="s">
        <v>22</v>
      </c>
      <c r="J15" s="290" t="str">
        <f>IF('[4]Rekapitulace stavby'!AN11="","",'[4]Rekapitulace stavby'!AN11)</f>
        <v/>
      </c>
      <c r="K15" s="295"/>
      <c r="L15" s="37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</row>
    <row r="16" spans="1:46" s="2" customFormat="1" ht="6.95" customHeight="1">
      <c r="A16" s="295"/>
      <c r="B16" s="28"/>
      <c r="C16" s="295"/>
      <c r="D16" s="295"/>
      <c r="E16" s="295"/>
      <c r="F16" s="295"/>
      <c r="G16" s="295"/>
      <c r="H16" s="295"/>
      <c r="I16" s="295"/>
      <c r="J16" s="295"/>
      <c r="K16" s="295"/>
      <c r="L16" s="37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</row>
    <row r="17" spans="1:31" s="2" customFormat="1" ht="12" customHeight="1">
      <c r="A17" s="295"/>
      <c r="B17" s="28"/>
      <c r="C17" s="295"/>
      <c r="D17" s="24" t="s">
        <v>23</v>
      </c>
      <c r="E17" s="295"/>
      <c r="F17" s="295"/>
      <c r="G17" s="295"/>
      <c r="H17" s="295"/>
      <c r="I17" s="24" t="s">
        <v>21</v>
      </c>
      <c r="J17" s="290" t="str">
        <f>'[4]Rekapitulace stavby'!AN13</f>
        <v/>
      </c>
      <c r="K17" s="295"/>
      <c r="L17" s="37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</row>
    <row r="18" spans="1:31" s="2" customFormat="1" ht="18" customHeight="1">
      <c r="A18" s="295"/>
      <c r="B18" s="28"/>
      <c r="C18" s="295"/>
      <c r="D18" s="295"/>
      <c r="E18" s="323" t="str">
        <f>'[4]Rekapitulace stavby'!E14</f>
        <v xml:space="preserve"> </v>
      </c>
      <c r="F18" s="323"/>
      <c r="G18" s="323"/>
      <c r="H18" s="323"/>
      <c r="I18" s="24" t="s">
        <v>22</v>
      </c>
      <c r="J18" s="290" t="str">
        <f>'[4]Rekapitulace stavby'!AN14</f>
        <v/>
      </c>
      <c r="K18" s="295"/>
      <c r="L18" s="37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</row>
    <row r="19" spans="1:31" s="2" customFormat="1" ht="6.95" customHeight="1">
      <c r="A19" s="295"/>
      <c r="B19" s="28"/>
      <c r="C19" s="295"/>
      <c r="D19" s="295"/>
      <c r="E19" s="295"/>
      <c r="F19" s="295"/>
      <c r="G19" s="295"/>
      <c r="H19" s="295"/>
      <c r="I19" s="295"/>
      <c r="J19" s="295"/>
      <c r="K19" s="295"/>
      <c r="L19" s="37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</row>
    <row r="20" spans="1:31" s="2" customFormat="1" ht="12" customHeight="1">
      <c r="A20" s="295"/>
      <c r="B20" s="28"/>
      <c r="C20" s="295"/>
      <c r="D20" s="24" t="s">
        <v>24</v>
      </c>
      <c r="E20" s="295"/>
      <c r="F20" s="295"/>
      <c r="G20" s="295"/>
      <c r="H20" s="295"/>
      <c r="I20" s="24" t="s">
        <v>21</v>
      </c>
      <c r="J20" s="290" t="str">
        <f>IF('[4]Rekapitulace stavby'!AN16="","",'[4]Rekapitulace stavby'!AN16)</f>
        <v/>
      </c>
      <c r="K20" s="295"/>
      <c r="L20" s="37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</row>
    <row r="21" spans="1:31" s="2" customFormat="1" ht="18" customHeight="1">
      <c r="A21" s="295"/>
      <c r="B21" s="28"/>
      <c r="C21" s="295"/>
      <c r="D21" s="295"/>
      <c r="E21" s="290" t="str">
        <f>IF('[4]Rekapitulace stavby'!E17="","",'[4]Rekapitulace stavby'!E17)</f>
        <v xml:space="preserve"> </v>
      </c>
      <c r="F21" s="295"/>
      <c r="G21" s="295"/>
      <c r="H21" s="295"/>
      <c r="I21" s="24" t="s">
        <v>22</v>
      </c>
      <c r="J21" s="290" t="str">
        <f>IF('[4]Rekapitulace stavby'!AN17="","",'[4]Rekapitulace stavby'!AN17)</f>
        <v/>
      </c>
      <c r="K21" s="295"/>
      <c r="L21" s="37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</row>
    <row r="22" spans="1:31" s="2" customFormat="1" ht="6.95" customHeight="1">
      <c r="A22" s="295"/>
      <c r="B22" s="28"/>
      <c r="C22" s="295"/>
      <c r="D22" s="295"/>
      <c r="E22" s="295"/>
      <c r="F22" s="295"/>
      <c r="G22" s="295"/>
      <c r="H22" s="295"/>
      <c r="I22" s="295"/>
      <c r="J22" s="295"/>
      <c r="K22" s="295"/>
      <c r="L22" s="37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</row>
    <row r="23" spans="1:31" s="2" customFormat="1" ht="12" customHeight="1">
      <c r="A23" s="295"/>
      <c r="B23" s="28"/>
      <c r="C23" s="295"/>
      <c r="D23" s="24" t="s">
        <v>26</v>
      </c>
      <c r="E23" s="295"/>
      <c r="F23" s="295"/>
      <c r="G23" s="295"/>
      <c r="H23" s="295"/>
      <c r="I23" s="24" t="s">
        <v>21</v>
      </c>
      <c r="J23" s="290" t="str">
        <f>IF('[4]Rekapitulace stavby'!AN19="","",'[4]Rekapitulace stavby'!AN19)</f>
        <v/>
      </c>
      <c r="K23" s="295"/>
      <c r="L23" s="37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</row>
    <row r="24" spans="1:31" s="2" customFormat="1" ht="18" customHeight="1">
      <c r="A24" s="295"/>
      <c r="B24" s="28"/>
      <c r="C24" s="295"/>
      <c r="D24" s="295"/>
      <c r="E24" s="290" t="str">
        <f>IF('[4]Rekapitulace stavby'!E20="","",'[4]Rekapitulace stavby'!E20)</f>
        <v xml:space="preserve"> </v>
      </c>
      <c r="F24" s="295"/>
      <c r="G24" s="295"/>
      <c r="H24" s="295"/>
      <c r="I24" s="24" t="s">
        <v>22</v>
      </c>
      <c r="J24" s="290" t="str">
        <f>IF('[4]Rekapitulace stavby'!AN20="","",'[4]Rekapitulace stavby'!AN20)</f>
        <v/>
      </c>
      <c r="K24" s="295"/>
      <c r="L24" s="37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</row>
    <row r="25" spans="1:31" s="2" customFormat="1" ht="6.95" customHeight="1">
      <c r="A25" s="295"/>
      <c r="B25" s="28"/>
      <c r="C25" s="295"/>
      <c r="D25" s="295"/>
      <c r="E25" s="295"/>
      <c r="F25" s="295"/>
      <c r="G25" s="295"/>
      <c r="H25" s="295"/>
      <c r="I25" s="295"/>
      <c r="J25" s="295"/>
      <c r="K25" s="295"/>
      <c r="L25" s="37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</row>
    <row r="26" spans="1:31" s="2" customFormat="1" ht="12" customHeight="1">
      <c r="A26" s="295"/>
      <c r="B26" s="28"/>
      <c r="C26" s="295"/>
      <c r="D26" s="24" t="s">
        <v>27</v>
      </c>
      <c r="E26" s="295"/>
      <c r="F26" s="295"/>
      <c r="G26" s="295"/>
      <c r="H26" s="295"/>
      <c r="I26" s="295"/>
      <c r="J26" s="295"/>
      <c r="K26" s="295"/>
      <c r="L26" s="37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</row>
    <row r="27" spans="1:31" s="8" customFormat="1" ht="16.5" customHeight="1">
      <c r="A27" s="80"/>
      <c r="B27" s="81"/>
      <c r="C27" s="80"/>
      <c r="D27" s="80"/>
      <c r="E27" s="327" t="s">
        <v>1</v>
      </c>
      <c r="F27" s="327"/>
      <c r="G27" s="327"/>
      <c r="H27" s="327"/>
      <c r="I27" s="80"/>
      <c r="J27" s="80"/>
      <c r="K27" s="80"/>
      <c r="L27" s="82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</row>
    <row r="28" spans="1:31" s="2" customFormat="1" ht="6.95" customHeight="1">
      <c r="A28" s="295"/>
      <c r="B28" s="28"/>
      <c r="C28" s="295"/>
      <c r="D28" s="295"/>
      <c r="E28" s="295"/>
      <c r="F28" s="295"/>
      <c r="G28" s="295"/>
      <c r="H28" s="295"/>
      <c r="I28" s="295"/>
      <c r="J28" s="295"/>
      <c r="K28" s="295"/>
      <c r="L28" s="37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</row>
    <row r="29" spans="1:31" s="2" customFormat="1" ht="6.95" customHeight="1">
      <c r="A29" s="295"/>
      <c r="B29" s="28"/>
      <c r="C29" s="295"/>
      <c r="D29" s="59"/>
      <c r="E29" s="59"/>
      <c r="F29" s="59"/>
      <c r="G29" s="59"/>
      <c r="H29" s="59"/>
      <c r="I29" s="59"/>
      <c r="J29" s="59"/>
      <c r="K29" s="59"/>
      <c r="L29" s="37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</row>
    <row r="30" spans="1:31" s="2" customFormat="1" ht="25.35" customHeight="1">
      <c r="A30" s="295"/>
      <c r="B30" s="28"/>
      <c r="C30" s="295"/>
      <c r="D30" s="83" t="s">
        <v>28</v>
      </c>
      <c r="E30" s="295"/>
      <c r="F30" s="295"/>
      <c r="G30" s="295"/>
      <c r="H30" s="295"/>
      <c r="I30" s="295"/>
      <c r="J30" s="63">
        <f>ROUND(J118, 2)</f>
        <v>0</v>
      </c>
      <c r="K30" s="295"/>
      <c r="L30" s="37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</row>
    <row r="31" spans="1:31" s="2" customFormat="1" ht="6.95" customHeight="1">
      <c r="A31" s="295"/>
      <c r="B31" s="28"/>
      <c r="C31" s="295"/>
      <c r="D31" s="59"/>
      <c r="E31" s="59"/>
      <c r="F31" s="59"/>
      <c r="G31" s="59"/>
      <c r="H31" s="59"/>
      <c r="I31" s="59"/>
      <c r="J31" s="59"/>
      <c r="K31" s="59"/>
      <c r="L31" s="37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</row>
    <row r="32" spans="1:31" s="2" customFormat="1" ht="14.45" customHeight="1">
      <c r="A32" s="295"/>
      <c r="B32" s="28"/>
      <c r="C32" s="295"/>
      <c r="D32" s="295"/>
      <c r="E32" s="295"/>
      <c r="F32" s="294" t="s">
        <v>30</v>
      </c>
      <c r="G32" s="295"/>
      <c r="H32" s="295"/>
      <c r="I32" s="294" t="s">
        <v>29</v>
      </c>
      <c r="J32" s="294" t="s">
        <v>31</v>
      </c>
      <c r="K32" s="295"/>
      <c r="L32" s="37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</row>
    <row r="33" spans="1:31" s="2" customFormat="1" ht="14.45" customHeight="1">
      <c r="A33" s="295"/>
      <c r="B33" s="28"/>
      <c r="C33" s="295"/>
      <c r="D33" s="84" t="s">
        <v>32</v>
      </c>
      <c r="E33" s="24" t="s">
        <v>33</v>
      </c>
      <c r="F33" s="85">
        <f>ROUND((SUM(BE118:BE128)),  2)</f>
        <v>0</v>
      </c>
      <c r="G33" s="295"/>
      <c r="H33" s="295"/>
      <c r="I33" s="86">
        <v>0.21</v>
      </c>
      <c r="J33" s="85">
        <f>ROUND(((SUM(BE118:BE128))*I33),  2)</f>
        <v>0</v>
      </c>
      <c r="K33" s="295"/>
      <c r="L33" s="37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</row>
    <row r="34" spans="1:31" s="2" customFormat="1" ht="14.45" customHeight="1">
      <c r="A34" s="295"/>
      <c r="B34" s="28"/>
      <c r="C34" s="295"/>
      <c r="D34" s="295"/>
      <c r="E34" s="24" t="s">
        <v>34</v>
      </c>
      <c r="F34" s="85">
        <f>ROUND((SUM(BF118:BF128)),  2)</f>
        <v>0</v>
      </c>
      <c r="G34" s="295"/>
      <c r="H34" s="295"/>
      <c r="I34" s="86">
        <v>0.15</v>
      </c>
      <c r="J34" s="85">
        <f>ROUND(((SUM(BF118:BF128))*I34),  2)</f>
        <v>0</v>
      </c>
      <c r="K34" s="295"/>
      <c r="L34" s="37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</row>
    <row r="35" spans="1:31" s="2" customFormat="1" ht="14.45" hidden="1" customHeight="1">
      <c r="A35" s="295"/>
      <c r="B35" s="28"/>
      <c r="C35" s="295"/>
      <c r="D35" s="295"/>
      <c r="E35" s="24" t="s">
        <v>35</v>
      </c>
      <c r="F35" s="85">
        <f>ROUND((SUM(BG118:BG128)),  2)</f>
        <v>0</v>
      </c>
      <c r="G35" s="295"/>
      <c r="H35" s="295"/>
      <c r="I35" s="86">
        <v>0.21</v>
      </c>
      <c r="J35" s="85">
        <f>0</f>
        <v>0</v>
      </c>
      <c r="K35" s="295"/>
      <c r="L35" s="37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</row>
    <row r="36" spans="1:31" s="2" customFormat="1" ht="14.45" hidden="1" customHeight="1">
      <c r="A36" s="295"/>
      <c r="B36" s="28"/>
      <c r="C36" s="295"/>
      <c r="D36" s="295"/>
      <c r="E36" s="24" t="s">
        <v>36</v>
      </c>
      <c r="F36" s="85">
        <f>ROUND((SUM(BH118:BH128)),  2)</f>
        <v>0</v>
      </c>
      <c r="G36" s="295"/>
      <c r="H36" s="295"/>
      <c r="I36" s="86">
        <v>0.15</v>
      </c>
      <c r="J36" s="85">
        <f>0</f>
        <v>0</v>
      </c>
      <c r="K36" s="295"/>
      <c r="L36" s="37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</row>
    <row r="37" spans="1:31" s="2" customFormat="1" ht="14.45" hidden="1" customHeight="1">
      <c r="A37" s="295"/>
      <c r="B37" s="28"/>
      <c r="C37" s="295"/>
      <c r="D37" s="295"/>
      <c r="E37" s="24" t="s">
        <v>37</v>
      </c>
      <c r="F37" s="85">
        <f>ROUND((SUM(BI118:BI128)),  2)</f>
        <v>0</v>
      </c>
      <c r="G37" s="295"/>
      <c r="H37" s="295"/>
      <c r="I37" s="86">
        <v>0</v>
      </c>
      <c r="J37" s="85">
        <f>0</f>
        <v>0</v>
      </c>
      <c r="K37" s="295"/>
      <c r="L37" s="37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</row>
    <row r="38" spans="1:31" s="2" customFormat="1" ht="6.95" customHeight="1">
      <c r="A38" s="295"/>
      <c r="B38" s="28"/>
      <c r="C38" s="295"/>
      <c r="D38" s="295"/>
      <c r="E38" s="295"/>
      <c r="F38" s="295"/>
      <c r="G38" s="295"/>
      <c r="H38" s="295"/>
      <c r="I38" s="295"/>
      <c r="J38" s="295"/>
      <c r="K38" s="295"/>
      <c r="L38" s="37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</row>
    <row r="39" spans="1:31" s="2" customFormat="1" ht="25.35" customHeight="1">
      <c r="A39" s="295"/>
      <c r="B39" s="28"/>
      <c r="C39" s="87"/>
      <c r="D39" s="88" t="s">
        <v>38</v>
      </c>
      <c r="E39" s="53"/>
      <c r="F39" s="53"/>
      <c r="G39" s="89" t="s">
        <v>39</v>
      </c>
      <c r="H39" s="90" t="s">
        <v>40</v>
      </c>
      <c r="I39" s="53"/>
      <c r="J39" s="91">
        <f>SUM(J30:J37)</f>
        <v>0</v>
      </c>
      <c r="K39" s="92"/>
      <c r="L39" s="37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</row>
    <row r="40" spans="1:31" s="2" customFormat="1" ht="14.45" customHeight="1">
      <c r="A40" s="295"/>
      <c r="B40" s="28"/>
      <c r="C40" s="295"/>
      <c r="D40" s="295"/>
      <c r="E40" s="295"/>
      <c r="F40" s="295"/>
      <c r="G40" s="295"/>
      <c r="H40" s="295"/>
      <c r="I40" s="295"/>
      <c r="J40" s="295"/>
      <c r="K40" s="295"/>
      <c r="L40" s="37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</row>
    <row r="41" spans="1:31" ht="14.45" customHeight="1">
      <c r="B41" s="18"/>
      <c r="L41" s="18"/>
    </row>
    <row r="42" spans="1:31" ht="14.45" customHeight="1">
      <c r="B42" s="18"/>
      <c r="L42" s="18"/>
    </row>
    <row r="43" spans="1:31" ht="14.45" customHeight="1">
      <c r="B43" s="18"/>
      <c r="L43" s="18"/>
    </row>
    <row r="44" spans="1:31" ht="14.45" customHeight="1">
      <c r="B44" s="18"/>
      <c r="L44" s="18"/>
    </row>
    <row r="45" spans="1:31" ht="14.45" customHeight="1">
      <c r="B45" s="18"/>
      <c r="L45" s="18"/>
    </row>
    <row r="46" spans="1:31" ht="14.45" customHeight="1">
      <c r="B46" s="18"/>
      <c r="L46" s="18"/>
    </row>
    <row r="47" spans="1:31" ht="14.45" customHeight="1">
      <c r="B47" s="18"/>
      <c r="L47" s="18"/>
    </row>
    <row r="48" spans="1:31" ht="14.45" customHeight="1">
      <c r="B48" s="18"/>
      <c r="L48" s="18"/>
    </row>
    <row r="49" spans="1:31" ht="14.45" customHeight="1">
      <c r="B49" s="18"/>
      <c r="L49" s="18"/>
    </row>
    <row r="50" spans="1:31" s="2" customFormat="1" ht="14.45" customHeight="1">
      <c r="B50" s="37"/>
      <c r="D50" s="38" t="s">
        <v>41</v>
      </c>
      <c r="E50" s="39"/>
      <c r="F50" s="39"/>
      <c r="G50" s="38" t="s">
        <v>42</v>
      </c>
      <c r="H50" s="39"/>
      <c r="I50" s="39"/>
      <c r="J50" s="39"/>
      <c r="K50" s="39"/>
      <c r="L50" s="37"/>
    </row>
    <row r="51" spans="1:31">
      <c r="B51" s="18"/>
      <c r="L51" s="18"/>
    </row>
    <row r="52" spans="1:31">
      <c r="B52" s="18"/>
      <c r="L52" s="18"/>
    </row>
    <row r="53" spans="1:31">
      <c r="B53" s="18"/>
      <c r="L53" s="18"/>
    </row>
    <row r="54" spans="1:31">
      <c r="B54" s="18"/>
      <c r="L54" s="18"/>
    </row>
    <row r="55" spans="1:31">
      <c r="B55" s="18"/>
      <c r="L55" s="18"/>
    </row>
    <row r="56" spans="1:31">
      <c r="B56" s="18"/>
      <c r="L56" s="18"/>
    </row>
    <row r="57" spans="1:31">
      <c r="B57" s="18"/>
      <c r="L57" s="18"/>
    </row>
    <row r="58" spans="1:31">
      <c r="B58" s="18"/>
      <c r="L58" s="18"/>
    </row>
    <row r="59" spans="1:31">
      <c r="B59" s="18"/>
      <c r="L59" s="18"/>
    </row>
    <row r="60" spans="1:31">
      <c r="B60" s="18"/>
      <c r="L60" s="18"/>
    </row>
    <row r="61" spans="1:31" s="2" customFormat="1" ht="12.75">
      <c r="A61" s="295"/>
      <c r="B61" s="28"/>
      <c r="C61" s="295"/>
      <c r="D61" s="40" t="s">
        <v>43</v>
      </c>
      <c r="E61" s="293"/>
      <c r="F61" s="93" t="s">
        <v>44</v>
      </c>
      <c r="G61" s="40" t="s">
        <v>43</v>
      </c>
      <c r="H61" s="293"/>
      <c r="I61" s="293"/>
      <c r="J61" s="94" t="s">
        <v>44</v>
      </c>
      <c r="K61" s="293"/>
      <c r="L61" s="37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  <c r="AE61" s="295"/>
    </row>
    <row r="62" spans="1:31">
      <c r="B62" s="18"/>
      <c r="L62" s="18"/>
    </row>
    <row r="63" spans="1:31">
      <c r="B63" s="18"/>
      <c r="L63" s="18"/>
    </row>
    <row r="64" spans="1:31">
      <c r="B64" s="18"/>
      <c r="L64" s="18"/>
    </row>
    <row r="65" spans="1:31" s="2" customFormat="1" ht="12.75">
      <c r="A65" s="295"/>
      <c r="B65" s="28"/>
      <c r="C65" s="295"/>
      <c r="D65" s="38" t="s">
        <v>45</v>
      </c>
      <c r="E65" s="41"/>
      <c r="F65" s="41"/>
      <c r="G65" s="38" t="s">
        <v>46</v>
      </c>
      <c r="H65" s="41"/>
      <c r="I65" s="41"/>
      <c r="J65" s="41"/>
      <c r="K65" s="41"/>
      <c r="L65" s="37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5"/>
      <c r="AE65" s="295"/>
    </row>
    <row r="66" spans="1:31">
      <c r="B66" s="18"/>
      <c r="L66" s="18"/>
    </row>
    <row r="67" spans="1:31">
      <c r="B67" s="18"/>
      <c r="L67" s="18"/>
    </row>
    <row r="68" spans="1:31">
      <c r="B68" s="18"/>
      <c r="L68" s="18"/>
    </row>
    <row r="69" spans="1:31">
      <c r="B69" s="18"/>
      <c r="L69" s="18"/>
    </row>
    <row r="70" spans="1:31">
      <c r="B70" s="18"/>
      <c r="L70" s="18"/>
    </row>
    <row r="71" spans="1:31">
      <c r="B71" s="18"/>
      <c r="L71" s="18"/>
    </row>
    <row r="72" spans="1:31">
      <c r="B72" s="18"/>
      <c r="L72" s="18"/>
    </row>
    <row r="73" spans="1:31">
      <c r="B73" s="18"/>
      <c r="L73" s="18"/>
    </row>
    <row r="74" spans="1:31">
      <c r="B74" s="18"/>
      <c r="L74" s="18"/>
    </row>
    <row r="75" spans="1:31">
      <c r="B75" s="18"/>
      <c r="L75" s="18"/>
    </row>
    <row r="76" spans="1:31" s="2" customFormat="1" ht="12.75">
      <c r="A76" s="295"/>
      <c r="B76" s="28"/>
      <c r="C76" s="295"/>
      <c r="D76" s="40" t="s">
        <v>43</v>
      </c>
      <c r="E76" s="293"/>
      <c r="F76" s="93" t="s">
        <v>44</v>
      </c>
      <c r="G76" s="40" t="s">
        <v>43</v>
      </c>
      <c r="H76" s="293"/>
      <c r="I76" s="293"/>
      <c r="J76" s="94" t="s">
        <v>44</v>
      </c>
      <c r="K76" s="293"/>
      <c r="L76" s="37"/>
      <c r="S76" s="295"/>
      <c r="T76" s="295"/>
      <c r="U76" s="295"/>
      <c r="V76" s="295"/>
      <c r="W76" s="295"/>
      <c r="X76" s="295"/>
      <c r="Y76" s="295"/>
      <c r="Z76" s="295"/>
      <c r="AA76" s="295"/>
      <c r="AB76" s="295"/>
      <c r="AC76" s="295"/>
      <c r="AD76" s="295"/>
      <c r="AE76" s="295"/>
    </row>
    <row r="77" spans="1:31" s="2" customFormat="1" ht="14.45" customHeight="1">
      <c r="A77" s="295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95"/>
      <c r="T77" s="295"/>
      <c r="U77" s="295"/>
      <c r="V77" s="295"/>
      <c r="W77" s="295"/>
      <c r="X77" s="295"/>
      <c r="Y77" s="295"/>
      <c r="Z77" s="295"/>
      <c r="AA77" s="295"/>
      <c r="AB77" s="295"/>
      <c r="AC77" s="295"/>
      <c r="AD77" s="295"/>
      <c r="AE77" s="295"/>
    </row>
    <row r="81" spans="1:47" s="2" customFormat="1" ht="6.95" customHeight="1">
      <c r="A81" s="295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95"/>
      <c r="T81" s="295"/>
      <c r="U81" s="295"/>
      <c r="V81" s="295"/>
      <c r="W81" s="295"/>
      <c r="X81" s="295"/>
      <c r="Y81" s="295"/>
      <c r="Z81" s="295"/>
      <c r="AA81" s="295"/>
      <c r="AB81" s="295"/>
      <c r="AC81" s="295"/>
      <c r="AD81" s="295"/>
      <c r="AE81" s="295"/>
    </row>
    <row r="82" spans="1:47" s="2" customFormat="1" ht="24.95" customHeight="1">
      <c r="A82" s="295"/>
      <c r="B82" s="28"/>
      <c r="C82" s="19" t="s">
        <v>77</v>
      </c>
      <c r="D82" s="295"/>
      <c r="E82" s="295"/>
      <c r="F82" s="295"/>
      <c r="G82" s="295"/>
      <c r="H82" s="295"/>
      <c r="I82" s="295"/>
      <c r="J82" s="295"/>
      <c r="K82" s="295"/>
      <c r="L82" s="37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5"/>
      <c r="AE82" s="295"/>
    </row>
    <row r="83" spans="1:47" s="2" customFormat="1" ht="6.95" customHeight="1">
      <c r="A83" s="295"/>
      <c r="B83" s="28"/>
      <c r="C83" s="295"/>
      <c r="D83" s="295"/>
      <c r="E83" s="295"/>
      <c r="F83" s="295"/>
      <c r="G83" s="295"/>
      <c r="H83" s="295"/>
      <c r="I83" s="295"/>
      <c r="J83" s="295"/>
      <c r="K83" s="295"/>
      <c r="L83" s="37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5"/>
      <c r="AE83" s="295"/>
    </row>
    <row r="84" spans="1:47" s="2" customFormat="1" ht="12" customHeight="1">
      <c r="A84" s="295"/>
      <c r="B84" s="28"/>
      <c r="C84" s="24" t="s">
        <v>14</v>
      </c>
      <c r="D84" s="295"/>
      <c r="E84" s="295"/>
      <c r="F84" s="295"/>
      <c r="G84" s="295"/>
      <c r="H84" s="295"/>
      <c r="I84" s="295"/>
      <c r="J84" s="295"/>
      <c r="K84" s="295"/>
      <c r="L84" s="37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5"/>
      <c r="AE84" s="295"/>
    </row>
    <row r="85" spans="1:47" s="2" customFormat="1" ht="16.5" customHeight="1">
      <c r="A85" s="295"/>
      <c r="B85" s="28"/>
      <c r="C85" s="295"/>
      <c r="D85" s="295"/>
      <c r="E85" s="346" t="str">
        <f>E7</f>
        <v>Terénní a sadové úpravy v areálu bývalých kasáren Hranečník</v>
      </c>
      <c r="F85" s="347"/>
      <c r="G85" s="347"/>
      <c r="H85" s="347"/>
      <c r="I85" s="295"/>
      <c r="J85" s="295"/>
      <c r="K85" s="295"/>
      <c r="L85" s="37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5"/>
      <c r="AE85" s="295"/>
    </row>
    <row r="86" spans="1:47" s="2" customFormat="1" ht="12" customHeight="1">
      <c r="A86" s="295"/>
      <c r="B86" s="28"/>
      <c r="C86" s="24" t="s">
        <v>153</v>
      </c>
      <c r="D86" s="295"/>
      <c r="E86" s="295"/>
      <c r="F86" s="295"/>
      <c r="G86" s="295"/>
      <c r="H86" s="295"/>
      <c r="I86" s="295"/>
      <c r="J86" s="295"/>
      <c r="K86" s="295"/>
      <c r="L86" s="37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5"/>
      <c r="AE86" s="295"/>
    </row>
    <row r="87" spans="1:47" s="2" customFormat="1" ht="16.5" customHeight="1">
      <c r="A87" s="295"/>
      <c r="B87" s="28"/>
      <c r="C87" s="295"/>
      <c r="D87" s="295"/>
      <c r="E87" s="338" t="str">
        <f>E9</f>
        <v>Následná péče o sadové úpravy 2 roky</v>
      </c>
      <c r="F87" s="339"/>
      <c r="G87" s="339"/>
      <c r="H87" s="339"/>
      <c r="I87" s="295"/>
      <c r="J87" s="295"/>
      <c r="K87" s="295"/>
      <c r="L87" s="37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5"/>
      <c r="AE87" s="295"/>
    </row>
    <row r="88" spans="1:47" s="2" customFormat="1" ht="6.95" customHeight="1">
      <c r="A88" s="295"/>
      <c r="B88" s="28"/>
      <c r="C88" s="295"/>
      <c r="D88" s="295"/>
      <c r="E88" s="295"/>
      <c r="F88" s="295"/>
      <c r="G88" s="295"/>
      <c r="H88" s="295"/>
      <c r="I88" s="295"/>
      <c r="J88" s="295"/>
      <c r="K88" s="295"/>
      <c r="L88" s="37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5"/>
      <c r="AE88" s="295"/>
    </row>
    <row r="89" spans="1:47" s="2" customFormat="1" ht="12" customHeight="1">
      <c r="A89" s="295"/>
      <c r="B89" s="28"/>
      <c r="C89" s="24" t="s">
        <v>17</v>
      </c>
      <c r="D89" s="295"/>
      <c r="E89" s="295"/>
      <c r="F89" s="290" t="str">
        <f>F12</f>
        <v xml:space="preserve"> </v>
      </c>
      <c r="G89" s="295"/>
      <c r="H89" s="295"/>
      <c r="I89" s="24" t="s">
        <v>19</v>
      </c>
      <c r="J89" s="48">
        <f>IF(J12="","",J12)</f>
        <v>44069</v>
      </c>
      <c r="K89" s="295"/>
      <c r="L89" s="37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5"/>
      <c r="AE89" s="295"/>
    </row>
    <row r="90" spans="1:47" s="2" customFormat="1" ht="6.95" customHeight="1">
      <c r="A90" s="295"/>
      <c r="B90" s="28"/>
      <c r="C90" s="295"/>
      <c r="D90" s="295"/>
      <c r="E90" s="295"/>
      <c r="F90" s="295"/>
      <c r="G90" s="295"/>
      <c r="H90" s="295"/>
      <c r="I90" s="295"/>
      <c r="J90" s="295"/>
      <c r="K90" s="295"/>
      <c r="L90" s="37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  <c r="AC90" s="295"/>
      <c r="AD90" s="295"/>
      <c r="AE90" s="295"/>
    </row>
    <row r="91" spans="1:47" s="2" customFormat="1" ht="15.2" customHeight="1">
      <c r="A91" s="295"/>
      <c r="B91" s="28"/>
      <c r="C91" s="24" t="s">
        <v>20</v>
      </c>
      <c r="D91" s="295"/>
      <c r="E91" s="295"/>
      <c r="F91" s="290" t="str">
        <f>E15</f>
        <v xml:space="preserve"> </v>
      </c>
      <c r="G91" s="295"/>
      <c r="H91" s="295"/>
      <c r="I91" s="24" t="s">
        <v>24</v>
      </c>
      <c r="J91" s="292" t="str">
        <f>E21</f>
        <v xml:space="preserve"> </v>
      </c>
      <c r="K91" s="295"/>
      <c r="L91" s="37"/>
      <c r="S91" s="295"/>
      <c r="T91" s="295"/>
      <c r="U91" s="295"/>
      <c r="V91" s="295"/>
      <c r="W91" s="295"/>
      <c r="X91" s="295"/>
      <c r="Y91" s="295"/>
      <c r="Z91" s="295"/>
      <c r="AA91" s="295"/>
      <c r="AB91" s="295"/>
      <c r="AC91" s="295"/>
      <c r="AD91" s="295"/>
      <c r="AE91" s="295"/>
    </row>
    <row r="92" spans="1:47" s="2" customFormat="1" ht="15.2" customHeight="1">
      <c r="A92" s="295"/>
      <c r="B92" s="28"/>
      <c r="C92" s="24" t="s">
        <v>23</v>
      </c>
      <c r="D92" s="295"/>
      <c r="E92" s="295"/>
      <c r="F92" s="290" t="str">
        <f>IF(E18="","",E18)</f>
        <v xml:space="preserve"> </v>
      </c>
      <c r="G92" s="295"/>
      <c r="H92" s="295"/>
      <c r="I92" s="24" t="s">
        <v>26</v>
      </c>
      <c r="J92" s="292" t="str">
        <f>E24</f>
        <v xml:space="preserve"> </v>
      </c>
      <c r="K92" s="295"/>
      <c r="L92" s="37"/>
      <c r="S92" s="295"/>
      <c r="T92" s="295"/>
      <c r="U92" s="295"/>
      <c r="V92" s="295"/>
      <c r="W92" s="295"/>
      <c r="X92" s="295"/>
      <c r="Y92" s="295"/>
      <c r="Z92" s="295"/>
      <c r="AA92" s="295"/>
      <c r="AB92" s="295"/>
      <c r="AC92" s="295"/>
      <c r="AD92" s="295"/>
      <c r="AE92" s="295"/>
    </row>
    <row r="93" spans="1:47" s="2" customFormat="1" ht="10.35" customHeight="1">
      <c r="A93" s="295"/>
      <c r="B93" s="28"/>
      <c r="C93" s="295"/>
      <c r="D93" s="295"/>
      <c r="E93" s="295"/>
      <c r="F93" s="295"/>
      <c r="G93" s="295"/>
      <c r="H93" s="295"/>
      <c r="I93" s="295"/>
      <c r="J93" s="295"/>
      <c r="K93" s="295"/>
      <c r="L93" s="37"/>
      <c r="S93" s="295"/>
      <c r="T93" s="295"/>
      <c r="U93" s="295"/>
      <c r="V93" s="295"/>
      <c r="W93" s="295"/>
      <c r="X93" s="295"/>
      <c r="Y93" s="295"/>
      <c r="Z93" s="295"/>
      <c r="AA93" s="295"/>
      <c r="AB93" s="295"/>
      <c r="AC93" s="295"/>
      <c r="AD93" s="295"/>
      <c r="AE93" s="295"/>
    </row>
    <row r="94" spans="1:47" s="2" customFormat="1" ht="29.25" customHeight="1">
      <c r="A94" s="295"/>
      <c r="B94" s="28"/>
      <c r="C94" s="95" t="s">
        <v>78</v>
      </c>
      <c r="D94" s="87"/>
      <c r="E94" s="87"/>
      <c r="F94" s="87"/>
      <c r="G94" s="87"/>
      <c r="H94" s="87"/>
      <c r="I94" s="87"/>
      <c r="J94" s="96" t="s">
        <v>79</v>
      </c>
      <c r="K94" s="87"/>
      <c r="L94" s="37"/>
      <c r="S94" s="295"/>
      <c r="T94" s="295"/>
      <c r="U94" s="295"/>
      <c r="V94" s="295"/>
      <c r="W94" s="295"/>
      <c r="X94" s="295"/>
      <c r="Y94" s="295"/>
      <c r="Z94" s="295"/>
      <c r="AA94" s="295"/>
      <c r="AB94" s="295"/>
      <c r="AC94" s="295"/>
      <c r="AD94" s="295"/>
      <c r="AE94" s="295"/>
    </row>
    <row r="95" spans="1:47" s="2" customFormat="1" ht="10.35" customHeight="1">
      <c r="A95" s="295"/>
      <c r="B95" s="28"/>
      <c r="C95" s="295"/>
      <c r="D95" s="295"/>
      <c r="E95" s="295"/>
      <c r="F95" s="295"/>
      <c r="G95" s="295"/>
      <c r="H95" s="295"/>
      <c r="I95" s="295"/>
      <c r="J95" s="295"/>
      <c r="K95" s="295"/>
      <c r="L95" s="37"/>
      <c r="S95" s="295"/>
      <c r="T95" s="295"/>
      <c r="U95" s="295"/>
      <c r="V95" s="295"/>
      <c r="W95" s="295"/>
      <c r="X95" s="295"/>
      <c r="Y95" s="295"/>
      <c r="Z95" s="295"/>
      <c r="AA95" s="295"/>
      <c r="AB95" s="295"/>
      <c r="AC95" s="295"/>
      <c r="AD95" s="295"/>
      <c r="AE95" s="295"/>
    </row>
    <row r="96" spans="1:47" s="2" customFormat="1" ht="22.9" customHeight="1">
      <c r="A96" s="295"/>
      <c r="B96" s="28"/>
      <c r="C96" s="97" t="s">
        <v>80</v>
      </c>
      <c r="D96" s="295"/>
      <c r="E96" s="295"/>
      <c r="F96" s="295"/>
      <c r="G96" s="295"/>
      <c r="H96" s="295"/>
      <c r="I96" s="295"/>
      <c r="J96" s="63">
        <f>J118</f>
        <v>0</v>
      </c>
      <c r="K96" s="295"/>
      <c r="L96" s="37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U96" s="15" t="s">
        <v>81</v>
      </c>
    </row>
    <row r="97" spans="1:31" s="9" customFormat="1" ht="24.95" customHeight="1">
      <c r="B97" s="98"/>
      <c r="D97" s="99" t="s">
        <v>326</v>
      </c>
      <c r="E97" s="100"/>
      <c r="F97" s="100"/>
      <c r="G97" s="100"/>
      <c r="H97" s="100"/>
      <c r="I97" s="100"/>
      <c r="J97" s="101">
        <f>J119</f>
        <v>0</v>
      </c>
      <c r="L97" s="98"/>
    </row>
    <row r="98" spans="1:31" s="9" customFormat="1" ht="24.95" customHeight="1">
      <c r="B98" s="98"/>
      <c r="D98" s="99" t="s">
        <v>327</v>
      </c>
      <c r="E98" s="100"/>
      <c r="F98" s="100"/>
      <c r="G98" s="100"/>
      <c r="H98" s="100"/>
      <c r="I98" s="100"/>
      <c r="J98" s="101">
        <f>J124</f>
        <v>0</v>
      </c>
      <c r="L98" s="98"/>
    </row>
    <row r="99" spans="1:31" s="2" customFormat="1" ht="21.75" customHeight="1">
      <c r="A99" s="295"/>
      <c r="B99" s="28"/>
      <c r="C99" s="295"/>
      <c r="D99" s="295"/>
      <c r="E99" s="295"/>
      <c r="F99" s="295"/>
      <c r="G99" s="295"/>
      <c r="H99" s="295"/>
      <c r="I99" s="295"/>
      <c r="J99" s="295"/>
      <c r="K99" s="295"/>
      <c r="L99" s="37"/>
      <c r="S99" s="295"/>
      <c r="T99" s="295"/>
      <c r="U99" s="295"/>
      <c r="V99" s="295"/>
      <c r="W99" s="295"/>
      <c r="X99" s="295"/>
      <c r="Y99" s="295"/>
      <c r="Z99" s="295"/>
      <c r="AA99" s="295"/>
      <c r="AB99" s="295"/>
      <c r="AC99" s="295"/>
      <c r="AD99" s="295"/>
      <c r="AE99" s="295"/>
    </row>
    <row r="100" spans="1:31" s="2" customFormat="1" ht="6.95" customHeight="1">
      <c r="A100" s="295"/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37"/>
      <c r="S100" s="295"/>
      <c r="T100" s="295"/>
      <c r="U100" s="295"/>
      <c r="V100" s="295"/>
      <c r="W100" s="295"/>
      <c r="X100" s="295"/>
      <c r="Y100" s="295"/>
      <c r="Z100" s="295"/>
      <c r="AA100" s="295"/>
      <c r="AB100" s="295"/>
      <c r="AC100" s="295"/>
      <c r="AD100" s="295"/>
      <c r="AE100" s="295"/>
    </row>
    <row r="104" spans="1:31" s="2" customFormat="1" ht="6.95" customHeight="1">
      <c r="A104" s="295"/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37"/>
      <c r="S104" s="295"/>
      <c r="T104" s="295"/>
      <c r="U104" s="295"/>
      <c r="V104" s="295"/>
      <c r="W104" s="295"/>
      <c r="X104" s="295"/>
      <c r="Y104" s="295"/>
      <c r="Z104" s="295"/>
      <c r="AA104" s="295"/>
      <c r="AB104" s="295"/>
      <c r="AC104" s="295"/>
      <c r="AD104" s="295"/>
      <c r="AE104" s="295"/>
    </row>
    <row r="105" spans="1:31" s="2" customFormat="1" ht="24.95" customHeight="1">
      <c r="A105" s="295"/>
      <c r="B105" s="28"/>
      <c r="C105" s="19" t="s">
        <v>85</v>
      </c>
      <c r="D105" s="295"/>
      <c r="E105" s="295"/>
      <c r="F105" s="295"/>
      <c r="G105" s="295"/>
      <c r="H105" s="295"/>
      <c r="I105" s="295"/>
      <c r="J105" s="295"/>
      <c r="K105" s="295"/>
      <c r="L105" s="37"/>
      <c r="S105" s="295"/>
      <c r="T105" s="295"/>
      <c r="U105" s="295"/>
      <c r="V105" s="295"/>
      <c r="W105" s="295"/>
      <c r="X105" s="295"/>
      <c r="Y105" s="295"/>
      <c r="Z105" s="295"/>
      <c r="AA105" s="295"/>
      <c r="AB105" s="295"/>
      <c r="AC105" s="295"/>
      <c r="AD105" s="295"/>
      <c r="AE105" s="295"/>
    </row>
    <row r="106" spans="1:31" s="2" customFormat="1" ht="6.95" customHeight="1">
      <c r="A106" s="295"/>
      <c r="B106" s="28"/>
      <c r="C106" s="295"/>
      <c r="D106" s="295"/>
      <c r="E106" s="295"/>
      <c r="F106" s="295"/>
      <c r="G106" s="295"/>
      <c r="H106" s="295"/>
      <c r="I106" s="295"/>
      <c r="J106" s="295"/>
      <c r="K106" s="295"/>
      <c r="L106" s="37"/>
      <c r="S106" s="295"/>
      <c r="T106" s="295"/>
      <c r="U106" s="295"/>
      <c r="V106" s="295"/>
      <c r="W106" s="295"/>
      <c r="X106" s="295"/>
      <c r="Y106" s="295"/>
      <c r="Z106" s="295"/>
      <c r="AA106" s="295"/>
      <c r="AB106" s="295"/>
      <c r="AC106" s="295"/>
      <c r="AD106" s="295"/>
      <c r="AE106" s="295"/>
    </row>
    <row r="107" spans="1:31" s="2" customFormat="1" ht="12" customHeight="1">
      <c r="A107" s="295"/>
      <c r="B107" s="28"/>
      <c r="C107" s="24" t="s">
        <v>14</v>
      </c>
      <c r="D107" s="295"/>
      <c r="E107" s="295"/>
      <c r="F107" s="295"/>
      <c r="G107" s="295"/>
      <c r="H107" s="295"/>
      <c r="I107" s="295"/>
      <c r="J107" s="295"/>
      <c r="K107" s="295"/>
      <c r="L107" s="37"/>
      <c r="S107" s="295"/>
      <c r="T107" s="295"/>
      <c r="U107" s="295"/>
      <c r="V107" s="295"/>
      <c r="W107" s="295"/>
      <c r="X107" s="295"/>
      <c r="Y107" s="295"/>
      <c r="Z107" s="295"/>
      <c r="AA107" s="295"/>
      <c r="AB107" s="295"/>
      <c r="AC107" s="295"/>
      <c r="AD107" s="295"/>
      <c r="AE107" s="295"/>
    </row>
    <row r="108" spans="1:31" s="2" customFormat="1" ht="16.5" customHeight="1">
      <c r="A108" s="295"/>
      <c r="B108" s="28"/>
      <c r="C108" s="295"/>
      <c r="D108" s="295"/>
      <c r="E108" s="346" t="str">
        <f>E7</f>
        <v>Terénní a sadové úpravy v areálu bývalých kasáren Hranečník</v>
      </c>
      <c r="F108" s="347"/>
      <c r="G108" s="347"/>
      <c r="H108" s="347"/>
      <c r="I108" s="295"/>
      <c r="J108" s="295"/>
      <c r="K108" s="295"/>
      <c r="L108" s="37"/>
      <c r="S108" s="295"/>
      <c r="T108" s="295"/>
      <c r="U108" s="295"/>
      <c r="V108" s="295"/>
      <c r="W108" s="295"/>
      <c r="X108" s="295"/>
      <c r="Y108" s="295"/>
      <c r="Z108" s="295"/>
      <c r="AA108" s="295"/>
      <c r="AB108" s="295"/>
      <c r="AC108" s="295"/>
      <c r="AD108" s="295"/>
      <c r="AE108" s="295"/>
    </row>
    <row r="109" spans="1:31" s="2" customFormat="1" ht="12" customHeight="1">
      <c r="A109" s="295"/>
      <c r="B109" s="28"/>
      <c r="C109" s="24" t="s">
        <v>153</v>
      </c>
      <c r="D109" s="295"/>
      <c r="E109" s="295"/>
      <c r="F109" s="295"/>
      <c r="G109" s="295"/>
      <c r="H109" s="295"/>
      <c r="I109" s="295"/>
      <c r="J109" s="295"/>
      <c r="K109" s="295"/>
      <c r="L109" s="37"/>
      <c r="S109" s="295"/>
      <c r="T109" s="295"/>
      <c r="U109" s="295"/>
      <c r="V109" s="295"/>
      <c r="W109" s="295"/>
      <c r="X109" s="295"/>
      <c r="Y109" s="295"/>
      <c r="Z109" s="295"/>
      <c r="AA109" s="295"/>
      <c r="AB109" s="295"/>
      <c r="AC109" s="295"/>
      <c r="AD109" s="295"/>
      <c r="AE109" s="295"/>
    </row>
    <row r="110" spans="1:31" s="2" customFormat="1" ht="16.5" customHeight="1">
      <c r="A110" s="295"/>
      <c r="B110" s="28"/>
      <c r="C110" s="295"/>
      <c r="D110" s="295"/>
      <c r="E110" s="338" t="str">
        <f>E9</f>
        <v>Následná péče o sadové úpravy 2 roky</v>
      </c>
      <c r="F110" s="339"/>
      <c r="G110" s="339"/>
      <c r="H110" s="339"/>
      <c r="I110" s="295"/>
      <c r="J110" s="295"/>
      <c r="K110" s="295"/>
      <c r="L110" s="37"/>
      <c r="S110" s="295"/>
      <c r="T110" s="295"/>
      <c r="U110" s="295"/>
      <c r="V110" s="295"/>
      <c r="W110" s="295"/>
      <c r="X110" s="295"/>
      <c r="Y110" s="295"/>
      <c r="Z110" s="295"/>
      <c r="AA110" s="295"/>
      <c r="AB110" s="295"/>
      <c r="AC110" s="295"/>
      <c r="AD110" s="295"/>
      <c r="AE110" s="295"/>
    </row>
    <row r="111" spans="1:31" s="2" customFormat="1" ht="6.95" customHeight="1">
      <c r="A111" s="295"/>
      <c r="B111" s="28"/>
      <c r="C111" s="295"/>
      <c r="D111" s="295"/>
      <c r="E111" s="295"/>
      <c r="F111" s="295"/>
      <c r="G111" s="295"/>
      <c r="H111" s="295"/>
      <c r="I111" s="295"/>
      <c r="J111" s="295"/>
      <c r="K111" s="295"/>
      <c r="L111" s="37"/>
      <c r="S111" s="295"/>
      <c r="T111" s="295"/>
      <c r="U111" s="295"/>
      <c r="V111" s="295"/>
      <c r="W111" s="295"/>
      <c r="X111" s="295"/>
      <c r="Y111" s="295"/>
      <c r="Z111" s="295"/>
      <c r="AA111" s="295"/>
      <c r="AB111" s="295"/>
      <c r="AC111" s="295"/>
      <c r="AD111" s="295"/>
      <c r="AE111" s="295"/>
    </row>
    <row r="112" spans="1:31" s="2" customFormat="1" ht="12" customHeight="1">
      <c r="A112" s="295"/>
      <c r="B112" s="28"/>
      <c r="C112" s="24" t="s">
        <v>17</v>
      </c>
      <c r="D112" s="295"/>
      <c r="E112" s="295"/>
      <c r="F112" s="290" t="str">
        <f>F12</f>
        <v xml:space="preserve"> </v>
      </c>
      <c r="G112" s="295"/>
      <c r="H112" s="295"/>
      <c r="I112" s="24" t="s">
        <v>19</v>
      </c>
      <c r="J112" s="48">
        <f>IF(J12="","",J12)</f>
        <v>44069</v>
      </c>
      <c r="K112" s="295"/>
      <c r="L112" s="37"/>
      <c r="S112" s="295"/>
      <c r="T112" s="295"/>
      <c r="U112" s="295"/>
      <c r="V112" s="295"/>
      <c r="W112" s="295"/>
      <c r="X112" s="295"/>
      <c r="Y112" s="295"/>
      <c r="Z112" s="295"/>
      <c r="AA112" s="295"/>
      <c r="AB112" s="295"/>
      <c r="AC112" s="295"/>
      <c r="AD112" s="295"/>
      <c r="AE112" s="295"/>
    </row>
    <row r="113" spans="1:65" s="2" customFormat="1" ht="6.95" customHeight="1">
      <c r="A113" s="295"/>
      <c r="B113" s="28"/>
      <c r="C113" s="295"/>
      <c r="D113" s="295"/>
      <c r="E113" s="295"/>
      <c r="F113" s="295"/>
      <c r="G113" s="295"/>
      <c r="H113" s="295"/>
      <c r="I113" s="295"/>
      <c r="J113" s="295"/>
      <c r="K113" s="295"/>
      <c r="L113" s="37"/>
      <c r="S113" s="295"/>
      <c r="T113" s="295"/>
      <c r="U113" s="295"/>
      <c r="V113" s="295"/>
      <c r="W113" s="295"/>
      <c r="X113" s="295"/>
      <c r="Y113" s="295"/>
      <c r="Z113" s="295"/>
      <c r="AA113" s="295"/>
      <c r="AB113" s="295"/>
      <c r="AC113" s="295"/>
      <c r="AD113" s="295"/>
      <c r="AE113" s="295"/>
    </row>
    <row r="114" spans="1:65" s="2" customFormat="1" ht="15.2" customHeight="1">
      <c r="A114" s="295"/>
      <c r="B114" s="28"/>
      <c r="C114" s="24" t="s">
        <v>20</v>
      </c>
      <c r="D114" s="295"/>
      <c r="E114" s="295"/>
      <c r="F114" s="290" t="str">
        <f>E15</f>
        <v xml:space="preserve"> </v>
      </c>
      <c r="G114" s="295"/>
      <c r="H114" s="295"/>
      <c r="I114" s="24" t="s">
        <v>24</v>
      </c>
      <c r="J114" s="292" t="str">
        <f>E21</f>
        <v xml:space="preserve"> </v>
      </c>
      <c r="K114" s="295"/>
      <c r="L114" s="37"/>
      <c r="S114" s="295"/>
      <c r="T114" s="295"/>
      <c r="U114" s="295"/>
      <c r="V114" s="295"/>
      <c r="W114" s="295"/>
      <c r="X114" s="295"/>
      <c r="Y114" s="295"/>
      <c r="Z114" s="295"/>
      <c r="AA114" s="295"/>
      <c r="AB114" s="295"/>
      <c r="AC114" s="295"/>
      <c r="AD114" s="295"/>
      <c r="AE114" s="295"/>
    </row>
    <row r="115" spans="1:65" s="2" customFormat="1" ht="15.2" customHeight="1">
      <c r="A115" s="295"/>
      <c r="B115" s="28"/>
      <c r="C115" s="24" t="s">
        <v>23</v>
      </c>
      <c r="D115" s="295"/>
      <c r="E115" s="295"/>
      <c r="F115" s="290" t="str">
        <f>IF(E18="","",E18)</f>
        <v xml:space="preserve"> </v>
      </c>
      <c r="G115" s="295"/>
      <c r="H115" s="295"/>
      <c r="I115" s="24" t="s">
        <v>26</v>
      </c>
      <c r="J115" s="292" t="str">
        <f>E24</f>
        <v xml:space="preserve"> </v>
      </c>
      <c r="K115" s="295"/>
      <c r="L115" s="37"/>
      <c r="S115" s="295"/>
      <c r="T115" s="295"/>
      <c r="U115" s="295"/>
      <c r="V115" s="295"/>
      <c r="W115" s="295"/>
      <c r="X115" s="295"/>
      <c r="Y115" s="295"/>
      <c r="Z115" s="295"/>
      <c r="AA115" s="295"/>
      <c r="AB115" s="295"/>
      <c r="AC115" s="295"/>
      <c r="AD115" s="295"/>
      <c r="AE115" s="295"/>
    </row>
    <row r="116" spans="1:65" s="2" customFormat="1" ht="10.35" customHeight="1">
      <c r="A116" s="295"/>
      <c r="B116" s="28"/>
      <c r="C116" s="295"/>
      <c r="D116" s="295"/>
      <c r="E116" s="295"/>
      <c r="F116" s="295"/>
      <c r="G116" s="295"/>
      <c r="H116" s="295"/>
      <c r="I116" s="295"/>
      <c r="J116" s="295"/>
      <c r="K116" s="295"/>
      <c r="L116" s="37"/>
      <c r="S116" s="295"/>
      <c r="T116" s="295"/>
      <c r="U116" s="295"/>
      <c r="V116" s="295"/>
      <c r="W116" s="295"/>
      <c r="X116" s="295"/>
      <c r="Y116" s="295"/>
      <c r="Z116" s="295"/>
      <c r="AA116" s="295"/>
      <c r="AB116" s="295"/>
      <c r="AC116" s="295"/>
      <c r="AD116" s="295"/>
      <c r="AE116" s="295"/>
    </row>
    <row r="117" spans="1:65" s="11" customFormat="1" ht="29.25" customHeight="1">
      <c r="A117" s="106"/>
      <c r="B117" s="107"/>
      <c r="C117" s="108" t="s">
        <v>86</v>
      </c>
      <c r="D117" s="109" t="s">
        <v>53</v>
      </c>
      <c r="E117" s="109" t="s">
        <v>49</v>
      </c>
      <c r="F117" s="109" t="s">
        <v>50</v>
      </c>
      <c r="G117" s="109" t="s">
        <v>87</v>
      </c>
      <c r="H117" s="109" t="s">
        <v>88</v>
      </c>
      <c r="I117" s="109" t="s">
        <v>89</v>
      </c>
      <c r="J117" s="110" t="s">
        <v>79</v>
      </c>
      <c r="K117" s="111" t="s">
        <v>90</v>
      </c>
      <c r="L117" s="112"/>
      <c r="M117" s="55" t="s">
        <v>1</v>
      </c>
      <c r="N117" s="56" t="s">
        <v>32</v>
      </c>
      <c r="O117" s="56" t="s">
        <v>91</v>
      </c>
      <c r="P117" s="56" t="s">
        <v>92</v>
      </c>
      <c r="Q117" s="56" t="s">
        <v>93</v>
      </c>
      <c r="R117" s="56" t="s">
        <v>94</v>
      </c>
      <c r="S117" s="56" t="s">
        <v>95</v>
      </c>
      <c r="T117" s="57" t="s">
        <v>96</v>
      </c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</row>
    <row r="118" spans="1:65" s="2" customFormat="1" ht="22.9" customHeight="1">
      <c r="A118" s="295"/>
      <c r="B118" s="28"/>
      <c r="C118" s="62" t="s">
        <v>97</v>
      </c>
      <c r="D118" s="295"/>
      <c r="E118" s="295"/>
      <c r="F118" s="295"/>
      <c r="G118" s="295"/>
      <c r="H118" s="295"/>
      <c r="I118" s="295"/>
      <c r="J118" s="113">
        <f>BK118</f>
        <v>0</v>
      </c>
      <c r="K118" s="295"/>
      <c r="L118" s="28"/>
      <c r="M118" s="58"/>
      <c r="N118" s="49"/>
      <c r="O118" s="59"/>
      <c r="P118" s="114">
        <f>P119+P124</f>
        <v>0</v>
      </c>
      <c r="Q118" s="59"/>
      <c r="R118" s="114">
        <f>R119+R124</f>
        <v>0</v>
      </c>
      <c r="S118" s="59"/>
      <c r="T118" s="115">
        <f>T119+T124</f>
        <v>0</v>
      </c>
      <c r="U118" s="295"/>
      <c r="V118" s="295"/>
      <c r="W118" s="295"/>
      <c r="X118" s="295"/>
      <c r="Y118" s="295"/>
      <c r="Z118" s="295"/>
      <c r="AA118" s="295"/>
      <c r="AB118" s="295"/>
      <c r="AC118" s="295"/>
      <c r="AD118" s="295"/>
      <c r="AE118" s="295"/>
      <c r="AT118" s="15" t="s">
        <v>67</v>
      </c>
      <c r="AU118" s="15" t="s">
        <v>81</v>
      </c>
      <c r="BK118" s="116">
        <f>BK119+BK124</f>
        <v>0</v>
      </c>
    </row>
    <row r="119" spans="1:65" s="12" customFormat="1" ht="25.9" customHeight="1">
      <c r="B119" s="117"/>
      <c r="D119" s="118" t="s">
        <v>67</v>
      </c>
      <c r="E119" s="119" t="s">
        <v>266</v>
      </c>
      <c r="F119" s="119" t="s">
        <v>328</v>
      </c>
      <c r="J119" s="120">
        <f>BK119</f>
        <v>0</v>
      </c>
      <c r="L119" s="117"/>
      <c r="M119" s="121"/>
      <c r="N119" s="122"/>
      <c r="O119" s="122"/>
      <c r="P119" s="123">
        <f>SUM(P120:P123)</f>
        <v>0</v>
      </c>
      <c r="Q119" s="122"/>
      <c r="R119" s="123">
        <f>SUM(R120:R123)</f>
        <v>0</v>
      </c>
      <c r="S119" s="122"/>
      <c r="T119" s="124">
        <f>SUM(T120:T123)</f>
        <v>0</v>
      </c>
      <c r="AR119" s="118" t="s">
        <v>73</v>
      </c>
      <c r="AT119" s="125" t="s">
        <v>67</v>
      </c>
      <c r="AU119" s="125" t="s">
        <v>68</v>
      </c>
      <c r="AY119" s="118" t="s">
        <v>101</v>
      </c>
      <c r="BK119" s="126">
        <f>SUM(BK120:BK123)</f>
        <v>0</v>
      </c>
    </row>
    <row r="120" spans="1:65" s="2" customFormat="1" ht="24" customHeight="1">
      <c r="A120" s="295"/>
      <c r="B120" s="129"/>
      <c r="C120" s="130" t="s">
        <v>73</v>
      </c>
      <c r="D120" s="130" t="s">
        <v>104</v>
      </c>
      <c r="E120" s="131" t="s">
        <v>269</v>
      </c>
      <c r="F120" s="132" t="s">
        <v>329</v>
      </c>
      <c r="G120" s="133" t="s">
        <v>107</v>
      </c>
      <c r="H120" s="134">
        <v>63.75</v>
      </c>
      <c r="I120" s="135">
        <v>0</v>
      </c>
      <c r="J120" s="135">
        <f>ROUND(I120*H120,2)</f>
        <v>0</v>
      </c>
      <c r="K120" s="136"/>
      <c r="L120" s="28"/>
      <c r="M120" s="137" t="s">
        <v>1</v>
      </c>
      <c r="N120" s="138" t="s">
        <v>33</v>
      </c>
      <c r="O120" s="139">
        <v>0</v>
      </c>
      <c r="P120" s="139">
        <f>O120*H120</f>
        <v>0</v>
      </c>
      <c r="Q120" s="139">
        <v>0</v>
      </c>
      <c r="R120" s="139">
        <f>Q120*H120</f>
        <v>0</v>
      </c>
      <c r="S120" s="139">
        <v>0</v>
      </c>
      <c r="T120" s="140">
        <f>S120*H120</f>
        <v>0</v>
      </c>
      <c r="U120" s="295"/>
      <c r="V120" s="295"/>
      <c r="W120" s="295"/>
      <c r="X120" s="295"/>
      <c r="Y120" s="295"/>
      <c r="Z120" s="295"/>
      <c r="AA120" s="295"/>
      <c r="AB120" s="295"/>
      <c r="AC120" s="295"/>
      <c r="AD120" s="295"/>
      <c r="AE120" s="295"/>
      <c r="AR120" s="141" t="s">
        <v>100</v>
      </c>
      <c r="AT120" s="141" t="s">
        <v>104</v>
      </c>
      <c r="AU120" s="141" t="s">
        <v>73</v>
      </c>
      <c r="AY120" s="15" t="s">
        <v>101</v>
      </c>
      <c r="BE120" s="142">
        <f>IF(N120="základní",J120,0)</f>
        <v>0</v>
      </c>
      <c r="BF120" s="142">
        <f>IF(N120="snížená",J120,0)</f>
        <v>0</v>
      </c>
      <c r="BG120" s="142">
        <f>IF(N120="zákl. přenesená",J120,0)</f>
        <v>0</v>
      </c>
      <c r="BH120" s="142">
        <f>IF(N120="sníž. přenesená",J120,0)</f>
        <v>0</v>
      </c>
      <c r="BI120" s="142">
        <f>IF(N120="nulová",J120,0)</f>
        <v>0</v>
      </c>
      <c r="BJ120" s="15" t="s">
        <v>73</v>
      </c>
      <c r="BK120" s="142">
        <f>ROUND(I120*H120,2)</f>
        <v>0</v>
      </c>
      <c r="BL120" s="15" t="s">
        <v>100</v>
      </c>
      <c r="BM120" s="141" t="s">
        <v>75</v>
      </c>
    </row>
    <row r="121" spans="1:65" s="2" customFormat="1" ht="16.5" customHeight="1">
      <c r="A121" s="295"/>
      <c r="B121" s="129"/>
      <c r="C121" s="130" t="s">
        <v>75</v>
      </c>
      <c r="D121" s="130" t="s">
        <v>104</v>
      </c>
      <c r="E121" s="131" t="s">
        <v>271</v>
      </c>
      <c r="F121" s="132" t="s">
        <v>330</v>
      </c>
      <c r="G121" s="133" t="s">
        <v>107</v>
      </c>
      <c r="H121" s="134">
        <v>63.75</v>
      </c>
      <c r="I121" s="135">
        <v>0</v>
      </c>
      <c r="J121" s="135">
        <f>ROUND(I121*H121,2)</f>
        <v>0</v>
      </c>
      <c r="K121" s="136"/>
      <c r="L121" s="28"/>
      <c r="M121" s="137" t="s">
        <v>1</v>
      </c>
      <c r="N121" s="138" t="s">
        <v>33</v>
      </c>
      <c r="O121" s="139">
        <v>0</v>
      </c>
      <c r="P121" s="139">
        <f>O121*H121</f>
        <v>0</v>
      </c>
      <c r="Q121" s="139">
        <v>0</v>
      </c>
      <c r="R121" s="139">
        <f>Q121*H121</f>
        <v>0</v>
      </c>
      <c r="S121" s="139">
        <v>0</v>
      </c>
      <c r="T121" s="140">
        <f>S121*H121</f>
        <v>0</v>
      </c>
      <c r="U121" s="295"/>
      <c r="V121" s="295"/>
      <c r="W121" s="295"/>
      <c r="X121" s="295"/>
      <c r="Y121" s="295"/>
      <c r="Z121" s="295"/>
      <c r="AA121" s="295"/>
      <c r="AB121" s="295"/>
      <c r="AC121" s="295"/>
      <c r="AD121" s="295"/>
      <c r="AE121" s="295"/>
      <c r="AR121" s="141" t="s">
        <v>100</v>
      </c>
      <c r="AT121" s="141" t="s">
        <v>104</v>
      </c>
      <c r="AU121" s="141" t="s">
        <v>73</v>
      </c>
      <c r="AY121" s="15" t="s">
        <v>101</v>
      </c>
      <c r="BE121" s="142">
        <f>IF(N121="základní",J121,0)</f>
        <v>0</v>
      </c>
      <c r="BF121" s="142">
        <f>IF(N121="snížená",J121,0)</f>
        <v>0</v>
      </c>
      <c r="BG121" s="142">
        <f>IF(N121="zákl. přenesená",J121,0)</f>
        <v>0</v>
      </c>
      <c r="BH121" s="142">
        <f>IF(N121="sníž. přenesená",J121,0)</f>
        <v>0</v>
      </c>
      <c r="BI121" s="142">
        <f>IF(N121="nulová",J121,0)</f>
        <v>0</v>
      </c>
      <c r="BJ121" s="15" t="s">
        <v>73</v>
      </c>
      <c r="BK121" s="142">
        <f>ROUND(I121*H121,2)</f>
        <v>0</v>
      </c>
      <c r="BL121" s="15" t="s">
        <v>100</v>
      </c>
      <c r="BM121" s="141" t="s">
        <v>100</v>
      </c>
    </row>
    <row r="122" spans="1:65" s="2" customFormat="1" ht="16.5" customHeight="1">
      <c r="A122" s="295"/>
      <c r="B122" s="129"/>
      <c r="C122" s="130" t="s">
        <v>113</v>
      </c>
      <c r="D122" s="130" t="s">
        <v>104</v>
      </c>
      <c r="E122" s="131" t="s">
        <v>273</v>
      </c>
      <c r="F122" s="132" t="s">
        <v>331</v>
      </c>
      <c r="G122" s="133" t="s">
        <v>332</v>
      </c>
      <c r="H122" s="134">
        <v>2550</v>
      </c>
      <c r="I122" s="135">
        <v>0</v>
      </c>
      <c r="J122" s="135">
        <f>ROUND(I122*H122,2)</f>
        <v>0</v>
      </c>
      <c r="K122" s="136"/>
      <c r="L122" s="28"/>
      <c r="M122" s="137" t="s">
        <v>1</v>
      </c>
      <c r="N122" s="138" t="s">
        <v>33</v>
      </c>
      <c r="O122" s="139">
        <v>0</v>
      </c>
      <c r="P122" s="139">
        <f>O122*H122</f>
        <v>0</v>
      </c>
      <c r="Q122" s="139">
        <v>0</v>
      </c>
      <c r="R122" s="139">
        <f>Q122*H122</f>
        <v>0</v>
      </c>
      <c r="S122" s="139">
        <v>0</v>
      </c>
      <c r="T122" s="140">
        <f>S122*H122</f>
        <v>0</v>
      </c>
      <c r="U122" s="295"/>
      <c r="V122" s="295"/>
      <c r="W122" s="295"/>
      <c r="X122" s="295"/>
      <c r="Y122" s="295"/>
      <c r="Z122" s="295"/>
      <c r="AA122" s="295"/>
      <c r="AB122" s="295"/>
      <c r="AC122" s="295"/>
      <c r="AD122" s="295"/>
      <c r="AE122" s="295"/>
      <c r="AR122" s="141" t="s">
        <v>100</v>
      </c>
      <c r="AT122" s="141" t="s">
        <v>104</v>
      </c>
      <c r="AU122" s="141" t="s">
        <v>73</v>
      </c>
      <c r="AY122" s="15" t="s">
        <v>101</v>
      </c>
      <c r="BE122" s="142">
        <f>IF(N122="základní",J122,0)</f>
        <v>0</v>
      </c>
      <c r="BF122" s="142">
        <f>IF(N122="snížená",J122,0)</f>
        <v>0</v>
      </c>
      <c r="BG122" s="142">
        <f>IF(N122="zákl. přenesená",J122,0)</f>
        <v>0</v>
      </c>
      <c r="BH122" s="142">
        <f>IF(N122="sníž. přenesená",J122,0)</f>
        <v>0</v>
      </c>
      <c r="BI122" s="142">
        <f>IF(N122="nulová",J122,0)</f>
        <v>0</v>
      </c>
      <c r="BJ122" s="15" t="s">
        <v>73</v>
      </c>
      <c r="BK122" s="142">
        <f>ROUND(I122*H122,2)</f>
        <v>0</v>
      </c>
      <c r="BL122" s="15" t="s">
        <v>100</v>
      </c>
      <c r="BM122" s="141" t="s">
        <v>125</v>
      </c>
    </row>
    <row r="123" spans="1:65" s="2" customFormat="1" ht="16.5" customHeight="1">
      <c r="A123" s="295"/>
      <c r="B123" s="129"/>
      <c r="C123" s="130" t="s">
        <v>100</v>
      </c>
      <c r="D123" s="130" t="s">
        <v>104</v>
      </c>
      <c r="E123" s="131" t="s">
        <v>275</v>
      </c>
      <c r="F123" s="132" t="s">
        <v>333</v>
      </c>
      <c r="G123" s="133" t="s">
        <v>332</v>
      </c>
      <c r="H123" s="134">
        <v>2550</v>
      </c>
      <c r="I123" s="135">
        <v>0</v>
      </c>
      <c r="J123" s="135">
        <f>ROUND(I123*H123,2)</f>
        <v>0</v>
      </c>
      <c r="K123" s="136"/>
      <c r="L123" s="28"/>
      <c r="M123" s="137" t="s">
        <v>1</v>
      </c>
      <c r="N123" s="138" t="s">
        <v>33</v>
      </c>
      <c r="O123" s="139">
        <v>0</v>
      </c>
      <c r="P123" s="139">
        <f>O123*H123</f>
        <v>0</v>
      </c>
      <c r="Q123" s="139">
        <v>0</v>
      </c>
      <c r="R123" s="139">
        <f>Q123*H123</f>
        <v>0</v>
      </c>
      <c r="S123" s="139">
        <v>0</v>
      </c>
      <c r="T123" s="140">
        <f>S123*H123</f>
        <v>0</v>
      </c>
      <c r="U123" s="295"/>
      <c r="V123" s="295"/>
      <c r="W123" s="295"/>
      <c r="X123" s="295"/>
      <c r="Y123" s="295"/>
      <c r="Z123" s="295"/>
      <c r="AA123" s="295"/>
      <c r="AB123" s="295"/>
      <c r="AC123" s="295"/>
      <c r="AD123" s="295"/>
      <c r="AE123" s="295"/>
      <c r="AR123" s="141" t="s">
        <v>100</v>
      </c>
      <c r="AT123" s="141" t="s">
        <v>104</v>
      </c>
      <c r="AU123" s="141" t="s">
        <v>73</v>
      </c>
      <c r="AY123" s="15" t="s">
        <v>101</v>
      </c>
      <c r="BE123" s="142">
        <f>IF(N123="základní",J123,0)</f>
        <v>0</v>
      </c>
      <c r="BF123" s="142">
        <f>IF(N123="snížená",J123,0)</f>
        <v>0</v>
      </c>
      <c r="BG123" s="142">
        <f>IF(N123="zákl. přenesená",J123,0)</f>
        <v>0</v>
      </c>
      <c r="BH123" s="142">
        <f>IF(N123="sníž. přenesená",J123,0)</f>
        <v>0</v>
      </c>
      <c r="BI123" s="142">
        <f>IF(N123="nulová",J123,0)</f>
        <v>0</v>
      </c>
      <c r="BJ123" s="15" t="s">
        <v>73</v>
      </c>
      <c r="BK123" s="142">
        <f>ROUND(I123*H123,2)</f>
        <v>0</v>
      </c>
      <c r="BL123" s="15" t="s">
        <v>100</v>
      </c>
      <c r="BM123" s="141" t="s">
        <v>134</v>
      </c>
    </row>
    <row r="124" spans="1:65" s="12" customFormat="1" ht="25.9" customHeight="1">
      <c r="B124" s="117"/>
      <c r="D124" s="118" t="s">
        <v>67</v>
      </c>
      <c r="E124" s="119" t="s">
        <v>267</v>
      </c>
      <c r="F124" s="119" t="s">
        <v>334</v>
      </c>
      <c r="J124" s="120">
        <f>BK124</f>
        <v>0</v>
      </c>
      <c r="L124" s="117"/>
      <c r="M124" s="121"/>
      <c r="N124" s="122"/>
      <c r="O124" s="122"/>
      <c r="P124" s="123">
        <f>SUM(P125:P128)</f>
        <v>0</v>
      </c>
      <c r="Q124" s="122"/>
      <c r="R124" s="123">
        <f>SUM(R125:R128)</f>
        <v>0</v>
      </c>
      <c r="S124" s="122"/>
      <c r="T124" s="124">
        <f>SUM(T125:T128)</f>
        <v>0</v>
      </c>
      <c r="AR124" s="118" t="s">
        <v>73</v>
      </c>
      <c r="AT124" s="125" t="s">
        <v>67</v>
      </c>
      <c r="AU124" s="125" t="s">
        <v>68</v>
      </c>
      <c r="AY124" s="118" t="s">
        <v>101</v>
      </c>
      <c r="BK124" s="126">
        <f>SUM(BK125:BK128)</f>
        <v>0</v>
      </c>
    </row>
    <row r="125" spans="1:65" s="2" customFormat="1" ht="24" customHeight="1">
      <c r="A125" s="295"/>
      <c r="B125" s="129"/>
      <c r="C125" s="130" t="s">
        <v>120</v>
      </c>
      <c r="D125" s="130" t="s">
        <v>104</v>
      </c>
      <c r="E125" s="131" t="s">
        <v>277</v>
      </c>
      <c r="F125" s="132" t="s">
        <v>335</v>
      </c>
      <c r="G125" s="133" t="s">
        <v>107</v>
      </c>
      <c r="H125" s="134">
        <v>63.75</v>
      </c>
      <c r="I125" s="135">
        <v>0</v>
      </c>
      <c r="J125" s="135">
        <f>ROUND(I125*H125,2)</f>
        <v>0</v>
      </c>
      <c r="K125" s="136"/>
      <c r="L125" s="28"/>
      <c r="M125" s="137" t="s">
        <v>1</v>
      </c>
      <c r="N125" s="138" t="s">
        <v>33</v>
      </c>
      <c r="O125" s="139">
        <v>0</v>
      </c>
      <c r="P125" s="139">
        <f>O125*H125</f>
        <v>0</v>
      </c>
      <c r="Q125" s="139">
        <v>0</v>
      </c>
      <c r="R125" s="139">
        <f>Q125*H125</f>
        <v>0</v>
      </c>
      <c r="S125" s="139">
        <v>0</v>
      </c>
      <c r="T125" s="140">
        <f>S125*H125</f>
        <v>0</v>
      </c>
      <c r="U125" s="295"/>
      <c r="V125" s="295"/>
      <c r="W125" s="295"/>
      <c r="X125" s="295"/>
      <c r="Y125" s="295"/>
      <c r="Z125" s="295"/>
      <c r="AA125" s="295"/>
      <c r="AB125" s="295"/>
      <c r="AC125" s="295"/>
      <c r="AD125" s="295"/>
      <c r="AE125" s="295"/>
      <c r="AR125" s="141" t="s">
        <v>100</v>
      </c>
      <c r="AT125" s="141" t="s">
        <v>104</v>
      </c>
      <c r="AU125" s="141" t="s">
        <v>73</v>
      </c>
      <c r="AY125" s="15" t="s">
        <v>101</v>
      </c>
      <c r="BE125" s="142">
        <f>IF(N125="základní",J125,0)</f>
        <v>0</v>
      </c>
      <c r="BF125" s="142">
        <f>IF(N125="snížená",J125,0)</f>
        <v>0</v>
      </c>
      <c r="BG125" s="142">
        <f>IF(N125="zákl. přenesená",J125,0)</f>
        <v>0</v>
      </c>
      <c r="BH125" s="142">
        <f>IF(N125="sníž. přenesená",J125,0)</f>
        <v>0</v>
      </c>
      <c r="BI125" s="142">
        <f>IF(N125="nulová",J125,0)</f>
        <v>0</v>
      </c>
      <c r="BJ125" s="15" t="s">
        <v>73</v>
      </c>
      <c r="BK125" s="142">
        <f>ROUND(I125*H125,2)</f>
        <v>0</v>
      </c>
      <c r="BL125" s="15" t="s">
        <v>100</v>
      </c>
      <c r="BM125" s="141" t="s">
        <v>140</v>
      </c>
    </row>
    <row r="126" spans="1:65" s="2" customFormat="1" ht="16.5" customHeight="1">
      <c r="A126" s="295"/>
      <c r="B126" s="129"/>
      <c r="C126" s="130" t="s">
        <v>125</v>
      </c>
      <c r="D126" s="130" t="s">
        <v>104</v>
      </c>
      <c r="E126" s="131" t="s">
        <v>279</v>
      </c>
      <c r="F126" s="132" t="s">
        <v>336</v>
      </c>
      <c r="G126" s="133" t="s">
        <v>107</v>
      </c>
      <c r="H126" s="134">
        <v>63.75</v>
      </c>
      <c r="I126" s="135">
        <v>0</v>
      </c>
      <c r="J126" s="135">
        <f>ROUND(I126*H126,2)</f>
        <v>0</v>
      </c>
      <c r="K126" s="136"/>
      <c r="L126" s="28"/>
      <c r="M126" s="137" t="s">
        <v>1</v>
      </c>
      <c r="N126" s="138" t="s">
        <v>33</v>
      </c>
      <c r="O126" s="139">
        <v>0</v>
      </c>
      <c r="P126" s="139">
        <f>O126*H126</f>
        <v>0</v>
      </c>
      <c r="Q126" s="139">
        <v>0</v>
      </c>
      <c r="R126" s="139">
        <f>Q126*H126</f>
        <v>0</v>
      </c>
      <c r="S126" s="139">
        <v>0</v>
      </c>
      <c r="T126" s="140">
        <f>S126*H126</f>
        <v>0</v>
      </c>
      <c r="U126" s="295"/>
      <c r="V126" s="295"/>
      <c r="W126" s="295"/>
      <c r="X126" s="295"/>
      <c r="Y126" s="295"/>
      <c r="Z126" s="295"/>
      <c r="AA126" s="295"/>
      <c r="AB126" s="295"/>
      <c r="AC126" s="295"/>
      <c r="AD126" s="295"/>
      <c r="AE126" s="295"/>
      <c r="AR126" s="141" t="s">
        <v>100</v>
      </c>
      <c r="AT126" s="141" t="s">
        <v>104</v>
      </c>
      <c r="AU126" s="141" t="s">
        <v>73</v>
      </c>
      <c r="AY126" s="15" t="s">
        <v>101</v>
      </c>
      <c r="BE126" s="142">
        <f>IF(N126="základní",J126,0)</f>
        <v>0</v>
      </c>
      <c r="BF126" s="142">
        <f>IF(N126="snížená",J126,0)</f>
        <v>0</v>
      </c>
      <c r="BG126" s="142">
        <f>IF(N126="zákl. přenesená",J126,0)</f>
        <v>0</v>
      </c>
      <c r="BH126" s="142">
        <f>IF(N126="sníž. přenesená",J126,0)</f>
        <v>0</v>
      </c>
      <c r="BI126" s="142">
        <f>IF(N126="nulová",J126,0)</f>
        <v>0</v>
      </c>
      <c r="BJ126" s="15" t="s">
        <v>73</v>
      </c>
      <c r="BK126" s="142">
        <f>ROUND(I126*H126,2)</f>
        <v>0</v>
      </c>
      <c r="BL126" s="15" t="s">
        <v>100</v>
      </c>
      <c r="BM126" s="141" t="s">
        <v>171</v>
      </c>
    </row>
    <row r="127" spans="1:65" s="2" customFormat="1" ht="16.5" customHeight="1">
      <c r="A127" s="295"/>
      <c r="B127" s="129"/>
      <c r="C127" s="130" t="s">
        <v>132</v>
      </c>
      <c r="D127" s="130" t="s">
        <v>104</v>
      </c>
      <c r="E127" s="131" t="s">
        <v>281</v>
      </c>
      <c r="F127" s="132" t="s">
        <v>331</v>
      </c>
      <c r="G127" s="133" t="s">
        <v>332</v>
      </c>
      <c r="H127" s="134">
        <v>2550</v>
      </c>
      <c r="I127" s="135">
        <v>0</v>
      </c>
      <c r="J127" s="135">
        <f>ROUND(I127*H127,2)</f>
        <v>0</v>
      </c>
      <c r="K127" s="136"/>
      <c r="L127" s="28"/>
      <c r="M127" s="137" t="s">
        <v>1</v>
      </c>
      <c r="N127" s="138" t="s">
        <v>33</v>
      </c>
      <c r="O127" s="139">
        <v>0</v>
      </c>
      <c r="P127" s="139">
        <f>O127*H127</f>
        <v>0</v>
      </c>
      <c r="Q127" s="139">
        <v>0</v>
      </c>
      <c r="R127" s="139">
        <f>Q127*H127</f>
        <v>0</v>
      </c>
      <c r="S127" s="139">
        <v>0</v>
      </c>
      <c r="T127" s="140">
        <f>S127*H127</f>
        <v>0</v>
      </c>
      <c r="U127" s="295"/>
      <c r="V127" s="295"/>
      <c r="W127" s="295"/>
      <c r="X127" s="295"/>
      <c r="Y127" s="295"/>
      <c r="Z127" s="295"/>
      <c r="AA127" s="295"/>
      <c r="AB127" s="295"/>
      <c r="AC127" s="295"/>
      <c r="AD127" s="295"/>
      <c r="AE127" s="295"/>
      <c r="AR127" s="141" t="s">
        <v>100</v>
      </c>
      <c r="AT127" s="141" t="s">
        <v>104</v>
      </c>
      <c r="AU127" s="141" t="s">
        <v>73</v>
      </c>
      <c r="AY127" s="15" t="s">
        <v>101</v>
      </c>
      <c r="BE127" s="142">
        <f>IF(N127="základní",J127,0)</f>
        <v>0</v>
      </c>
      <c r="BF127" s="142">
        <f>IF(N127="snížená",J127,0)</f>
        <v>0</v>
      </c>
      <c r="BG127" s="142">
        <f>IF(N127="zákl. přenesená",J127,0)</f>
        <v>0</v>
      </c>
      <c r="BH127" s="142">
        <f>IF(N127="sníž. přenesená",J127,0)</f>
        <v>0</v>
      </c>
      <c r="BI127" s="142">
        <f>IF(N127="nulová",J127,0)</f>
        <v>0</v>
      </c>
      <c r="BJ127" s="15" t="s">
        <v>73</v>
      </c>
      <c r="BK127" s="142">
        <f>ROUND(I127*H127,2)</f>
        <v>0</v>
      </c>
      <c r="BL127" s="15" t="s">
        <v>100</v>
      </c>
      <c r="BM127" s="141" t="s">
        <v>172</v>
      </c>
    </row>
    <row r="128" spans="1:65" s="2" customFormat="1" ht="16.5" customHeight="1">
      <c r="A128" s="295"/>
      <c r="B128" s="129"/>
      <c r="C128" s="130" t="s">
        <v>134</v>
      </c>
      <c r="D128" s="130" t="s">
        <v>104</v>
      </c>
      <c r="E128" s="131" t="s">
        <v>283</v>
      </c>
      <c r="F128" s="132" t="s">
        <v>333</v>
      </c>
      <c r="G128" s="133" t="s">
        <v>332</v>
      </c>
      <c r="H128" s="134">
        <v>2550</v>
      </c>
      <c r="I128" s="135">
        <v>0</v>
      </c>
      <c r="J128" s="135">
        <f>ROUND(I128*H128,2)</f>
        <v>0</v>
      </c>
      <c r="K128" s="136"/>
      <c r="L128" s="28"/>
      <c r="M128" s="151" t="s">
        <v>1</v>
      </c>
      <c r="N128" s="152" t="s">
        <v>33</v>
      </c>
      <c r="O128" s="153">
        <v>0</v>
      </c>
      <c r="P128" s="153">
        <f>O128*H128</f>
        <v>0</v>
      </c>
      <c r="Q128" s="153">
        <v>0</v>
      </c>
      <c r="R128" s="153">
        <f>Q128*H128</f>
        <v>0</v>
      </c>
      <c r="S128" s="153">
        <v>0</v>
      </c>
      <c r="T128" s="154">
        <f>S128*H128</f>
        <v>0</v>
      </c>
      <c r="U128" s="295"/>
      <c r="V128" s="295"/>
      <c r="W128" s="295"/>
      <c r="X128" s="295"/>
      <c r="Y128" s="295"/>
      <c r="Z128" s="295"/>
      <c r="AA128" s="295"/>
      <c r="AB128" s="295"/>
      <c r="AC128" s="295"/>
      <c r="AD128" s="295"/>
      <c r="AE128" s="295"/>
      <c r="AR128" s="141" t="s">
        <v>100</v>
      </c>
      <c r="AT128" s="141" t="s">
        <v>104</v>
      </c>
      <c r="AU128" s="141" t="s">
        <v>73</v>
      </c>
      <c r="AY128" s="15" t="s">
        <v>101</v>
      </c>
      <c r="BE128" s="142">
        <f>IF(N128="základní",J128,0)</f>
        <v>0</v>
      </c>
      <c r="BF128" s="142">
        <f>IF(N128="snížená",J128,0)</f>
        <v>0</v>
      </c>
      <c r="BG128" s="142">
        <f>IF(N128="zákl. přenesená",J128,0)</f>
        <v>0</v>
      </c>
      <c r="BH128" s="142">
        <f>IF(N128="sníž. přenesená",J128,0)</f>
        <v>0</v>
      </c>
      <c r="BI128" s="142">
        <f>IF(N128="nulová",J128,0)</f>
        <v>0</v>
      </c>
      <c r="BJ128" s="15" t="s">
        <v>73</v>
      </c>
      <c r="BK128" s="142">
        <f>ROUND(I128*H128,2)</f>
        <v>0</v>
      </c>
      <c r="BL128" s="15" t="s">
        <v>100</v>
      </c>
      <c r="BM128" s="141" t="s">
        <v>177</v>
      </c>
    </row>
    <row r="129" spans="1:31" s="2" customFormat="1" ht="6.95" customHeight="1">
      <c r="A129" s="295"/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28"/>
      <c r="M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  <c r="Y129" s="295"/>
      <c r="Z129" s="295"/>
      <c r="AA129" s="295"/>
      <c r="AB129" s="295"/>
      <c r="AC129" s="295"/>
      <c r="AD129" s="295"/>
      <c r="AE129" s="295"/>
    </row>
  </sheetData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8</vt:i4>
      </vt:variant>
    </vt:vector>
  </HeadingPairs>
  <TitlesOfParts>
    <vt:vector size="14" baseType="lpstr">
      <vt:lpstr>Rekapitulace stavby</vt:lpstr>
      <vt:lpstr>Třídění a odvoz zemin</vt:lpstr>
      <vt:lpstr>Sanace podmáčené zeminy</vt:lpstr>
      <vt:lpstr>Bourání vodoměrné šachty</vt:lpstr>
      <vt:lpstr>Sadové úpravy</vt:lpstr>
      <vt:lpstr>Následná péče 2 roky</vt:lpstr>
      <vt:lpstr>'Bourání vodoměrné šachty'!Názvy_tisku</vt:lpstr>
      <vt:lpstr>'Rekapitulace stavby'!Názvy_tisku</vt:lpstr>
      <vt:lpstr>'Sanace podmáčené zeminy'!Názvy_tisku</vt:lpstr>
      <vt:lpstr>'Třídění a odvoz zemin'!Názvy_tisku</vt:lpstr>
      <vt:lpstr>'Bourání vodoměrné šachty'!Oblast_tisku</vt:lpstr>
      <vt:lpstr>'Rekapitulace stavby'!Oblast_tisku</vt:lpstr>
      <vt:lpstr>'Sanace podmáčené zeminy'!Oblast_tisku</vt:lpstr>
      <vt:lpstr>'Třídění a odvoz zemin'!Oblast_tisku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MATUŠEK\Matušek</dc:creator>
  <cp:lastModifiedBy>Martin Mati</cp:lastModifiedBy>
  <cp:lastPrinted>2020-05-14T08:23:05Z</cp:lastPrinted>
  <dcterms:created xsi:type="dcterms:W3CDTF">2020-03-11T11:44:14Z</dcterms:created>
  <dcterms:modified xsi:type="dcterms:W3CDTF">2020-08-28T09:10:51Z</dcterms:modified>
</cp:coreProperties>
</file>