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RCHIV\ARCHIV-2018\1393-2018-NÁMĚSTÍ DRUŽBY PORUBA\ETAPA A2 AUTORSKÝ DOZOR\ROZPOČET OPRAVA\"/>
    </mc:Choice>
  </mc:AlternateContent>
  <bookViews>
    <workbookView xWindow="-120" yWindow="-120" windowWidth="29040" windowHeight="15840" activeTab="10"/>
  </bookViews>
  <sheets>
    <sheet name="Pokyny pro vyplnění" sheetId="11" r:id="rId1"/>
    <sheet name="Stavba" sheetId="1" r:id="rId2"/>
    <sheet name="VzorPolozky" sheetId="10" state="hidden" r:id="rId3"/>
    <sheet name="01 01 Pol" sheetId="12" r:id="rId4"/>
    <sheet name="02 02 Pol" sheetId="13" r:id="rId5"/>
    <sheet name="03 03.1. Pol" sheetId="14" r:id="rId6"/>
    <sheet name="03 03.2. Pol" sheetId="15" r:id="rId7"/>
    <sheet name="03 03.3. Pol" sheetId="16" r:id="rId8"/>
    <sheet name="03 03.4. Pol" sheetId="17" r:id="rId9"/>
    <sheet name="04 04 Pol" sheetId="18" r:id="rId10"/>
    <sheet name="05 04 Pol" sheetId="19" r:id="rId11"/>
    <sheet name="08 08.1. Pol" sheetId="20" r:id="rId12"/>
    <sheet name="08 08.2.  Pol" sheetId="21" r:id="rId13"/>
    <sheet name="701 701 Pol" sheetId="22" r:id="rId14"/>
    <sheet name="SO 301 301 Pol" sheetId="23" r:id="rId15"/>
    <sheet name="SO 401 SO 401 Pol" sheetId="24" r:id="rId16"/>
  </sheets>
  <externalReferences>
    <externalReference r:id="rId17"/>
  </externalReferences>
  <definedNames>
    <definedName name="CelkemDPHVypocet" localSheetId="1">Stavba!$H$63</definedName>
    <definedName name="CenaCelkem">Stavba!$G$29</definedName>
    <definedName name="CenaCelkemBezDPH">Stavba!$G$28</definedName>
    <definedName name="CenaCelkemVypocet" localSheetId="1">Stavba!$I$63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01 Pol'!$1:$7</definedName>
    <definedName name="_xlnm.Print_Titles" localSheetId="4">'02 02 Pol'!$1:$7</definedName>
    <definedName name="_xlnm.Print_Titles" localSheetId="5">'03 03.1. Pol'!$1:$7</definedName>
    <definedName name="_xlnm.Print_Titles" localSheetId="6">'03 03.2. Pol'!$1:$7</definedName>
    <definedName name="_xlnm.Print_Titles" localSheetId="7">'03 03.3. Pol'!$1:$7</definedName>
    <definedName name="_xlnm.Print_Titles" localSheetId="8">'03 03.4. Pol'!$1:$7</definedName>
    <definedName name="_xlnm.Print_Titles" localSheetId="9">'04 04 Pol'!$1:$7</definedName>
    <definedName name="_xlnm.Print_Titles" localSheetId="10">'05 04 Pol'!$1:$7</definedName>
    <definedName name="_xlnm.Print_Titles" localSheetId="11">'08 08.1. Pol'!$1:$7</definedName>
    <definedName name="_xlnm.Print_Titles" localSheetId="12">'08 08.2.  Pol'!$1:$7</definedName>
    <definedName name="_xlnm.Print_Titles" localSheetId="13">'701 701 Pol'!$1:$7</definedName>
    <definedName name="_xlnm.Print_Titles" localSheetId="14">'SO 301 301 Pol'!$1:$7</definedName>
    <definedName name="_xlnm.Print_Titles" localSheetId="15">'SO 401 SO 401 Pol'!$1:$7</definedName>
    <definedName name="oadresa">Stavba!$D$6</definedName>
    <definedName name="Objednatel" localSheetId="1">Stavba!$D$5</definedName>
    <definedName name="Objekt" localSheetId="1">Stavba!$B$38</definedName>
    <definedName name="_xlnm.Print_Area" localSheetId="3">'01 01 Pol'!$A$1:$X$298</definedName>
    <definedName name="_xlnm.Print_Area" localSheetId="4">'02 02 Pol'!$A$1:$X$383</definedName>
    <definedName name="_xlnm.Print_Area" localSheetId="5">'03 03.1. Pol'!$A$1:$X$207</definedName>
    <definedName name="_xlnm.Print_Area" localSheetId="6">'03 03.2. Pol'!$A$1:$X$163</definedName>
    <definedName name="_xlnm.Print_Area" localSheetId="7">'03 03.3. Pol'!$A$1:$X$207</definedName>
    <definedName name="_xlnm.Print_Area" localSheetId="8">'03 03.4. Pol'!$A$1:$X$137</definedName>
    <definedName name="_xlnm.Print_Area" localSheetId="9">'04 04 Pol'!$A$1:$X$89</definedName>
    <definedName name="_xlnm.Print_Area" localSheetId="10">'05 04 Pol'!$A$1:$X$72</definedName>
    <definedName name="_xlnm.Print_Area" localSheetId="11">'08 08.1. Pol'!$A$1:$X$192</definedName>
    <definedName name="_xlnm.Print_Area" localSheetId="12">'08 08.2.  Pol'!$A$1:$X$39</definedName>
    <definedName name="_xlnm.Print_Area" localSheetId="13">'701 701 Pol'!$A$1:$X$101</definedName>
    <definedName name="_xlnm.Print_Area" localSheetId="14">'SO 301 301 Pol'!$A$1:$X$366</definedName>
    <definedName name="_xlnm.Print_Area" localSheetId="15">'SO 401 SO 401 Pol'!$A$1:$X$14</definedName>
    <definedName name="_xlnm.Print_Area" localSheetId="1">Stavba!$A$1:$J$97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Stavba!$F$63</definedName>
    <definedName name="ZakladDPHZakl">Stavba!$G$25</definedName>
    <definedName name="ZakladDPHZaklVypocet" localSheetId="1">Stavba!$G$63</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96" i="1" l="1"/>
  <c r="I95" i="1"/>
  <c r="I94" i="1"/>
  <c r="I93" i="1"/>
  <c r="I92" i="1"/>
  <c r="I91" i="1"/>
  <c r="I90" i="1"/>
  <c r="I89" i="1"/>
  <c r="I88" i="1"/>
  <c r="I87" i="1"/>
  <c r="I86" i="1"/>
  <c r="I85" i="1"/>
  <c r="I84" i="1"/>
  <c r="I83" i="1"/>
  <c r="I82" i="1"/>
  <c r="I81" i="1"/>
  <c r="I80" i="1"/>
  <c r="I79" i="1"/>
  <c r="I78" i="1"/>
  <c r="I77" i="1"/>
  <c r="I76" i="1"/>
  <c r="I75" i="1"/>
  <c r="I74" i="1"/>
  <c r="I73" i="1"/>
  <c r="I72" i="1"/>
  <c r="I71" i="1"/>
  <c r="I70"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H42" i="1" s="1"/>
  <c r="I42" i="1" s="1"/>
  <c r="F42" i="1"/>
  <c r="G41" i="1"/>
  <c r="F41" i="1"/>
  <c r="G39" i="1"/>
  <c r="F39" i="1"/>
  <c r="G13" i="24"/>
  <c r="G8" i="24"/>
  <c r="O8" i="24"/>
  <c r="G9" i="24"/>
  <c r="M9" i="24" s="1"/>
  <c r="M8" i="24" s="1"/>
  <c r="I9" i="24"/>
  <c r="I8" i="24" s="1"/>
  <c r="K9" i="24"/>
  <c r="K8" i="24" s="1"/>
  <c r="O9" i="24"/>
  <c r="Q9" i="24"/>
  <c r="Q8" i="24" s="1"/>
  <c r="V9" i="24"/>
  <c r="V8" i="24" s="1"/>
  <c r="AE13" i="24"/>
  <c r="AF13" i="24"/>
  <c r="G365" i="23"/>
  <c r="BA159" i="23"/>
  <c r="BA156" i="23"/>
  <c r="BA83" i="23"/>
  <c r="BA78" i="23"/>
  <c r="BA63" i="23"/>
  <c r="BA39" i="23"/>
  <c r="BA35" i="23"/>
  <c r="BA32" i="23"/>
  <c r="BA27" i="23"/>
  <c r="BA24" i="23"/>
  <c r="BA18" i="23"/>
  <c r="BA15" i="23"/>
  <c r="BA10" i="23"/>
  <c r="G9" i="23"/>
  <c r="M9" i="23" s="1"/>
  <c r="I9" i="23"/>
  <c r="I8" i="23" s="1"/>
  <c r="K9" i="23"/>
  <c r="K8" i="23" s="1"/>
  <c r="O9" i="23"/>
  <c r="Q9" i="23"/>
  <c r="Q8" i="23" s="1"/>
  <c r="V9" i="23"/>
  <c r="V8" i="23" s="1"/>
  <c r="G14" i="23"/>
  <c r="I14" i="23"/>
  <c r="K14" i="23"/>
  <c r="M14" i="23"/>
  <c r="O14" i="23"/>
  <c r="Q14" i="23"/>
  <c r="V14" i="23"/>
  <c r="G17" i="23"/>
  <c r="I17" i="23"/>
  <c r="K17" i="23"/>
  <c r="M17" i="23"/>
  <c r="O17" i="23"/>
  <c r="Q17" i="23"/>
  <c r="V17" i="23"/>
  <c r="G23" i="23"/>
  <c r="M23" i="23" s="1"/>
  <c r="I23" i="23"/>
  <c r="K23" i="23"/>
  <c r="O23" i="23"/>
  <c r="O8" i="23" s="1"/>
  <c r="Q23" i="23"/>
  <c r="V23" i="23"/>
  <c r="G26" i="23"/>
  <c r="I26" i="23"/>
  <c r="K26" i="23"/>
  <c r="M26" i="23"/>
  <c r="O26" i="23"/>
  <c r="Q26" i="23"/>
  <c r="V26" i="23"/>
  <c r="G31" i="23"/>
  <c r="M31" i="23" s="1"/>
  <c r="I31" i="23"/>
  <c r="K31" i="23"/>
  <c r="O31" i="23"/>
  <c r="Q31" i="23"/>
  <c r="V31" i="23"/>
  <c r="G34" i="23"/>
  <c r="I34" i="23"/>
  <c r="K34" i="23"/>
  <c r="M34" i="23"/>
  <c r="O34" i="23"/>
  <c r="Q34" i="23"/>
  <c r="V34" i="23"/>
  <c r="G38" i="23"/>
  <c r="M38" i="23" s="1"/>
  <c r="I38" i="23"/>
  <c r="K38" i="23"/>
  <c r="O38" i="23"/>
  <c r="Q38" i="23"/>
  <c r="V38" i="23"/>
  <c r="G41" i="23"/>
  <c r="I41" i="23"/>
  <c r="K41" i="23"/>
  <c r="M41" i="23"/>
  <c r="O41" i="23"/>
  <c r="Q41" i="23"/>
  <c r="V41" i="23"/>
  <c r="G44" i="23"/>
  <c r="I44" i="23"/>
  <c r="K44" i="23"/>
  <c r="M44" i="23"/>
  <c r="O44" i="23"/>
  <c r="Q44" i="23"/>
  <c r="V44" i="23"/>
  <c r="G46" i="23"/>
  <c r="I46" i="23"/>
  <c r="K46" i="23"/>
  <c r="M46" i="23"/>
  <c r="O46" i="23"/>
  <c r="Q46" i="23"/>
  <c r="V46" i="23"/>
  <c r="G48" i="23"/>
  <c r="M48" i="23" s="1"/>
  <c r="I48" i="23"/>
  <c r="K48" i="23"/>
  <c r="O48" i="23"/>
  <c r="Q48" i="23"/>
  <c r="V48" i="23"/>
  <c r="G52" i="23"/>
  <c r="I52" i="23"/>
  <c r="K52" i="23"/>
  <c r="M52" i="23"/>
  <c r="O52" i="23"/>
  <c r="Q52" i="23"/>
  <c r="V52" i="23"/>
  <c r="G56" i="23"/>
  <c r="I56" i="23"/>
  <c r="K56" i="23"/>
  <c r="M56" i="23"/>
  <c r="O56" i="23"/>
  <c r="Q56" i="23"/>
  <c r="V56" i="23"/>
  <c r="G59" i="23"/>
  <c r="I59" i="23"/>
  <c r="K59" i="23"/>
  <c r="M59" i="23"/>
  <c r="O59" i="23"/>
  <c r="Q59" i="23"/>
  <c r="V59" i="23"/>
  <c r="G62" i="23"/>
  <c r="M62" i="23" s="1"/>
  <c r="I62" i="23"/>
  <c r="K62" i="23"/>
  <c r="O62" i="23"/>
  <c r="Q62" i="23"/>
  <c r="V62" i="23"/>
  <c r="G66" i="23"/>
  <c r="I66" i="23"/>
  <c r="K66" i="23"/>
  <c r="M66" i="23"/>
  <c r="O66" i="23"/>
  <c r="Q66" i="23"/>
  <c r="V66" i="23"/>
  <c r="G70" i="23"/>
  <c r="M70" i="23" s="1"/>
  <c r="I70" i="23"/>
  <c r="K70" i="23"/>
  <c r="O70" i="23"/>
  <c r="Q70" i="23"/>
  <c r="V70" i="23"/>
  <c r="G73" i="23"/>
  <c r="I73" i="23"/>
  <c r="K73" i="23"/>
  <c r="M73" i="23"/>
  <c r="O73" i="23"/>
  <c r="Q73" i="23"/>
  <c r="V73" i="23"/>
  <c r="G77" i="23"/>
  <c r="M77" i="23" s="1"/>
  <c r="I77" i="23"/>
  <c r="K77" i="23"/>
  <c r="O77" i="23"/>
  <c r="Q77" i="23"/>
  <c r="V77" i="23"/>
  <c r="G82" i="23"/>
  <c r="I82" i="23"/>
  <c r="K82" i="23"/>
  <c r="M82" i="23"/>
  <c r="O82" i="23"/>
  <c r="Q82" i="23"/>
  <c r="V82" i="23"/>
  <c r="G86" i="23"/>
  <c r="M86" i="23" s="1"/>
  <c r="I86" i="23"/>
  <c r="K86" i="23"/>
  <c r="O86" i="23"/>
  <c r="Q86" i="23"/>
  <c r="V86" i="23"/>
  <c r="G90" i="23"/>
  <c r="I90" i="23"/>
  <c r="K90" i="23"/>
  <c r="M90" i="23"/>
  <c r="O90" i="23"/>
  <c r="Q90" i="23"/>
  <c r="V90" i="23"/>
  <c r="G93" i="23"/>
  <c r="O93" i="23"/>
  <c r="G94" i="23"/>
  <c r="I94" i="23"/>
  <c r="I93" i="23" s="1"/>
  <c r="K94" i="23"/>
  <c r="K93" i="23" s="1"/>
  <c r="M94" i="23"/>
  <c r="M93" i="23" s="1"/>
  <c r="O94" i="23"/>
  <c r="Q94" i="23"/>
  <c r="Q93" i="23" s="1"/>
  <c r="V94" i="23"/>
  <c r="V93" i="23" s="1"/>
  <c r="G100" i="23"/>
  <c r="I100" i="23"/>
  <c r="I99" i="23" s="1"/>
  <c r="K100" i="23"/>
  <c r="M100" i="23"/>
  <c r="O100" i="23"/>
  <c r="Q100" i="23"/>
  <c r="Q99" i="23" s="1"/>
  <c r="V100" i="23"/>
  <c r="G103" i="23"/>
  <c r="M103" i="23" s="1"/>
  <c r="I103" i="23"/>
  <c r="K103" i="23"/>
  <c r="O103" i="23"/>
  <c r="O99" i="23" s="1"/>
  <c r="Q103" i="23"/>
  <c r="V103" i="23"/>
  <c r="G106" i="23"/>
  <c r="I106" i="23"/>
  <c r="K106" i="23"/>
  <c r="M106" i="23"/>
  <c r="O106" i="23"/>
  <c r="Q106" i="23"/>
  <c r="V106" i="23"/>
  <c r="G109" i="23"/>
  <c r="M109" i="23" s="1"/>
  <c r="I109" i="23"/>
  <c r="K109" i="23"/>
  <c r="K99" i="23" s="1"/>
  <c r="O109" i="23"/>
  <c r="Q109" i="23"/>
  <c r="V109" i="23"/>
  <c r="V99" i="23" s="1"/>
  <c r="G112" i="23"/>
  <c r="I112" i="23"/>
  <c r="K112" i="23"/>
  <c r="M112" i="23"/>
  <c r="O112" i="23"/>
  <c r="Q112" i="23"/>
  <c r="V112" i="23"/>
  <c r="G115" i="23"/>
  <c r="M115" i="23" s="1"/>
  <c r="I115" i="23"/>
  <c r="K115" i="23"/>
  <c r="O115" i="23"/>
  <c r="Q115" i="23"/>
  <c r="V115" i="23"/>
  <c r="G117" i="23"/>
  <c r="I117" i="23"/>
  <c r="K117" i="23"/>
  <c r="M117" i="23"/>
  <c r="O117" i="23"/>
  <c r="Q117" i="23"/>
  <c r="V117" i="23"/>
  <c r="G119" i="23"/>
  <c r="M119" i="23" s="1"/>
  <c r="I119" i="23"/>
  <c r="K119" i="23"/>
  <c r="O119" i="23"/>
  <c r="Q119" i="23"/>
  <c r="V119" i="23"/>
  <c r="G121" i="23"/>
  <c r="I121" i="23"/>
  <c r="K121" i="23"/>
  <c r="M121" i="23"/>
  <c r="O121" i="23"/>
  <c r="Q121" i="23"/>
  <c r="V121" i="23"/>
  <c r="G123" i="23"/>
  <c r="M123" i="23" s="1"/>
  <c r="I123" i="23"/>
  <c r="K123" i="23"/>
  <c r="O123" i="23"/>
  <c r="Q123" i="23"/>
  <c r="V123" i="23"/>
  <c r="G125" i="23"/>
  <c r="I125" i="23"/>
  <c r="K125" i="23"/>
  <c r="M125" i="23"/>
  <c r="O125" i="23"/>
  <c r="Q125" i="23"/>
  <c r="V125" i="23"/>
  <c r="G127" i="23"/>
  <c r="M127" i="23" s="1"/>
  <c r="I127" i="23"/>
  <c r="K127" i="23"/>
  <c r="O127" i="23"/>
  <c r="Q127" i="23"/>
  <c r="V127" i="23"/>
  <c r="G129" i="23"/>
  <c r="I129" i="23"/>
  <c r="K129" i="23"/>
  <c r="M129" i="23"/>
  <c r="O129" i="23"/>
  <c r="Q129" i="23"/>
  <c r="V129" i="23"/>
  <c r="G131" i="23"/>
  <c r="M131" i="23" s="1"/>
  <c r="I131" i="23"/>
  <c r="K131" i="23"/>
  <c r="O131" i="23"/>
  <c r="Q131" i="23"/>
  <c r="V131" i="23"/>
  <c r="G133" i="23"/>
  <c r="I133" i="23"/>
  <c r="K133" i="23"/>
  <c r="M133" i="23"/>
  <c r="O133" i="23"/>
  <c r="Q133" i="23"/>
  <c r="V133" i="23"/>
  <c r="G136" i="23"/>
  <c r="I136" i="23"/>
  <c r="I135" i="23" s="1"/>
  <c r="K136" i="23"/>
  <c r="M136" i="23"/>
  <c r="O136" i="23"/>
  <c r="Q136" i="23"/>
  <c r="Q135" i="23" s="1"/>
  <c r="V136" i="23"/>
  <c r="G138" i="23"/>
  <c r="M138" i="23" s="1"/>
  <c r="I138" i="23"/>
  <c r="K138" i="23"/>
  <c r="K135" i="23" s="1"/>
  <c r="O138" i="23"/>
  <c r="O135" i="23" s="1"/>
  <c r="Q138" i="23"/>
  <c r="V138" i="23"/>
  <c r="V135" i="23" s="1"/>
  <c r="G140" i="23"/>
  <c r="I140" i="23"/>
  <c r="K140" i="23"/>
  <c r="M140" i="23"/>
  <c r="O140" i="23"/>
  <c r="Q140" i="23"/>
  <c r="V140" i="23"/>
  <c r="G142" i="23"/>
  <c r="M142" i="23" s="1"/>
  <c r="I142" i="23"/>
  <c r="K142" i="23"/>
  <c r="O142" i="23"/>
  <c r="Q142" i="23"/>
  <c r="V142" i="23"/>
  <c r="G144" i="23"/>
  <c r="I144" i="23"/>
  <c r="K144" i="23"/>
  <c r="M144" i="23"/>
  <c r="O144" i="23"/>
  <c r="Q144" i="23"/>
  <c r="V144" i="23"/>
  <c r="G147" i="23"/>
  <c r="M147" i="23" s="1"/>
  <c r="I147" i="23"/>
  <c r="K147" i="23"/>
  <c r="O147" i="23"/>
  <c r="Q147" i="23"/>
  <c r="V147" i="23"/>
  <c r="G149" i="23"/>
  <c r="I149" i="23"/>
  <c r="K149" i="23"/>
  <c r="M149" i="23"/>
  <c r="O149" i="23"/>
  <c r="Q149" i="23"/>
  <c r="V149" i="23"/>
  <c r="G151" i="23"/>
  <c r="M151" i="23" s="1"/>
  <c r="I151" i="23"/>
  <c r="K151" i="23"/>
  <c r="O151" i="23"/>
  <c r="Q151" i="23"/>
  <c r="V151" i="23"/>
  <c r="G153" i="23"/>
  <c r="I153" i="23"/>
  <c r="K153" i="23"/>
  <c r="M153" i="23"/>
  <c r="O153" i="23"/>
  <c r="Q153" i="23"/>
  <c r="V153" i="23"/>
  <c r="G155" i="23"/>
  <c r="M155" i="23" s="1"/>
  <c r="I155" i="23"/>
  <c r="K155" i="23"/>
  <c r="O155" i="23"/>
  <c r="Q155" i="23"/>
  <c r="V155" i="23"/>
  <c r="G158" i="23"/>
  <c r="I158" i="23"/>
  <c r="K158" i="23"/>
  <c r="M158" i="23"/>
  <c r="O158" i="23"/>
  <c r="Q158" i="23"/>
  <c r="V158" i="23"/>
  <c r="G161" i="23"/>
  <c r="M161" i="23" s="1"/>
  <c r="I161" i="23"/>
  <c r="K161" i="23"/>
  <c r="O161" i="23"/>
  <c r="Q161" i="23"/>
  <c r="V161" i="23"/>
  <c r="G163" i="23"/>
  <c r="I163" i="23"/>
  <c r="K163" i="23"/>
  <c r="M163" i="23"/>
  <c r="O163" i="23"/>
  <c r="Q163" i="23"/>
  <c r="V163" i="23"/>
  <c r="G165" i="23"/>
  <c r="M165" i="23" s="1"/>
  <c r="I165" i="23"/>
  <c r="K165" i="23"/>
  <c r="O165" i="23"/>
  <c r="Q165" i="23"/>
  <c r="V165" i="23"/>
  <c r="G167" i="23"/>
  <c r="I167" i="23"/>
  <c r="K167" i="23"/>
  <c r="M167" i="23"/>
  <c r="O167" i="23"/>
  <c r="Q167" i="23"/>
  <c r="V167" i="23"/>
  <c r="G169" i="23"/>
  <c r="M169" i="23" s="1"/>
  <c r="I169" i="23"/>
  <c r="K169" i="23"/>
  <c r="O169" i="23"/>
  <c r="Q169" i="23"/>
  <c r="V169" i="23"/>
  <c r="G172" i="23"/>
  <c r="I172" i="23"/>
  <c r="K172" i="23"/>
  <c r="M172" i="23"/>
  <c r="O172" i="23"/>
  <c r="Q172" i="23"/>
  <c r="V172" i="23"/>
  <c r="G174" i="23"/>
  <c r="M174" i="23" s="1"/>
  <c r="I174" i="23"/>
  <c r="K174" i="23"/>
  <c r="O174" i="23"/>
  <c r="Q174" i="23"/>
  <c r="V174" i="23"/>
  <c r="G177" i="23"/>
  <c r="I177" i="23"/>
  <c r="K177" i="23"/>
  <c r="M177" i="23"/>
  <c r="O177" i="23"/>
  <c r="Q177" i="23"/>
  <c r="V177" i="23"/>
  <c r="G180" i="23"/>
  <c r="M180" i="23" s="1"/>
  <c r="I180" i="23"/>
  <c r="K180" i="23"/>
  <c r="O180" i="23"/>
  <c r="Q180" i="23"/>
  <c r="V180" i="23"/>
  <c r="G182" i="23"/>
  <c r="I182" i="23"/>
  <c r="K182" i="23"/>
  <c r="M182" i="23"/>
  <c r="O182" i="23"/>
  <c r="Q182" i="23"/>
  <c r="V182" i="23"/>
  <c r="G184" i="23"/>
  <c r="M184" i="23" s="1"/>
  <c r="I184" i="23"/>
  <c r="K184" i="23"/>
  <c r="O184" i="23"/>
  <c r="Q184" i="23"/>
  <c r="V184" i="23"/>
  <c r="G186" i="23"/>
  <c r="I186" i="23"/>
  <c r="K186" i="23"/>
  <c r="M186" i="23"/>
  <c r="O186" i="23"/>
  <c r="Q186" i="23"/>
  <c r="V186" i="23"/>
  <c r="G188" i="23"/>
  <c r="M188" i="23" s="1"/>
  <c r="I188" i="23"/>
  <c r="K188" i="23"/>
  <c r="O188" i="23"/>
  <c r="Q188" i="23"/>
  <c r="V188" i="23"/>
  <c r="G190" i="23"/>
  <c r="I190" i="23"/>
  <c r="K190" i="23"/>
  <c r="M190" i="23"/>
  <c r="O190" i="23"/>
  <c r="Q190" i="23"/>
  <c r="V190" i="23"/>
  <c r="G192" i="23"/>
  <c r="M192" i="23" s="1"/>
  <c r="I192" i="23"/>
  <c r="K192" i="23"/>
  <c r="O192" i="23"/>
  <c r="Q192" i="23"/>
  <c r="V192" i="23"/>
  <c r="G194" i="23"/>
  <c r="I194" i="23"/>
  <c r="K194" i="23"/>
  <c r="M194" i="23"/>
  <c r="O194" i="23"/>
  <c r="Q194" i="23"/>
  <c r="V194" i="23"/>
  <c r="G196" i="23"/>
  <c r="K196" i="23"/>
  <c r="O196" i="23"/>
  <c r="V196" i="23"/>
  <c r="G197" i="23"/>
  <c r="I197" i="23"/>
  <c r="I196" i="23" s="1"/>
  <c r="K197" i="23"/>
  <c r="M197" i="23"/>
  <c r="M196" i="23" s="1"/>
  <c r="O197" i="23"/>
  <c r="Q197" i="23"/>
  <c r="Q196" i="23" s="1"/>
  <c r="V197" i="23"/>
  <c r="G201" i="23"/>
  <c r="I201" i="23"/>
  <c r="I200" i="23" s="1"/>
  <c r="K201" i="23"/>
  <c r="M201" i="23"/>
  <c r="O201" i="23"/>
  <c r="Q201" i="23"/>
  <c r="Q200" i="23" s="1"/>
  <c r="V201" i="23"/>
  <c r="G203" i="23"/>
  <c r="G200" i="23" s="1"/>
  <c r="I203" i="23"/>
  <c r="K203" i="23"/>
  <c r="K200" i="23" s="1"/>
  <c r="O203" i="23"/>
  <c r="O200" i="23" s="1"/>
  <c r="Q203" i="23"/>
  <c r="V203" i="23"/>
  <c r="V200" i="23" s="1"/>
  <c r="G205" i="23"/>
  <c r="I205" i="23"/>
  <c r="K205" i="23"/>
  <c r="M205" i="23"/>
  <c r="O205" i="23"/>
  <c r="Q205" i="23"/>
  <c r="V205" i="23"/>
  <c r="G208" i="23"/>
  <c r="M208" i="23" s="1"/>
  <c r="I208" i="23"/>
  <c r="K208" i="23"/>
  <c r="O208" i="23"/>
  <c r="Q208" i="23"/>
  <c r="V208" i="23"/>
  <c r="G211" i="23"/>
  <c r="I211" i="23"/>
  <c r="K211" i="23"/>
  <c r="M211" i="23"/>
  <c r="O211" i="23"/>
  <c r="Q211" i="23"/>
  <c r="V211" i="23"/>
  <c r="G214" i="23"/>
  <c r="M214" i="23" s="1"/>
  <c r="I214" i="23"/>
  <c r="K214" i="23"/>
  <c r="O214" i="23"/>
  <c r="Q214" i="23"/>
  <c r="V214" i="23"/>
  <c r="G217" i="23"/>
  <c r="I217" i="23"/>
  <c r="K217" i="23"/>
  <c r="M217" i="23"/>
  <c r="O217" i="23"/>
  <c r="Q217" i="23"/>
  <c r="V217" i="23"/>
  <c r="G220" i="23"/>
  <c r="M220" i="23" s="1"/>
  <c r="I220" i="23"/>
  <c r="K220" i="23"/>
  <c r="O220" i="23"/>
  <c r="Q220" i="23"/>
  <c r="V220" i="23"/>
  <c r="G223" i="23"/>
  <c r="I223" i="23"/>
  <c r="K223" i="23"/>
  <c r="M223" i="23"/>
  <c r="O223" i="23"/>
  <c r="Q223" i="23"/>
  <c r="V223" i="23"/>
  <c r="G225" i="23"/>
  <c r="M225" i="23" s="1"/>
  <c r="I225" i="23"/>
  <c r="K225" i="23"/>
  <c r="O225" i="23"/>
  <c r="Q225" i="23"/>
  <c r="V225" i="23"/>
  <c r="G227" i="23"/>
  <c r="I227" i="23"/>
  <c r="K227" i="23"/>
  <c r="M227" i="23"/>
  <c r="O227" i="23"/>
  <c r="Q227" i="23"/>
  <c r="V227" i="23"/>
  <c r="G229" i="23"/>
  <c r="M229" i="23" s="1"/>
  <c r="I229" i="23"/>
  <c r="K229" i="23"/>
  <c r="O229" i="23"/>
  <c r="Q229" i="23"/>
  <c r="V229" i="23"/>
  <c r="G233" i="23"/>
  <c r="G232" i="23" s="1"/>
  <c r="I233" i="23"/>
  <c r="I232" i="23" s="1"/>
  <c r="K233" i="23"/>
  <c r="K232" i="23" s="1"/>
  <c r="O233" i="23"/>
  <c r="O232" i="23" s="1"/>
  <c r="Q233" i="23"/>
  <c r="Q232" i="23" s="1"/>
  <c r="V233" i="23"/>
  <c r="V232" i="23" s="1"/>
  <c r="G236" i="23"/>
  <c r="I236" i="23"/>
  <c r="K236" i="23"/>
  <c r="M236" i="23"/>
  <c r="O236" i="23"/>
  <c r="Q236" i="23"/>
  <c r="V236" i="23"/>
  <c r="G239" i="23"/>
  <c r="M239" i="23" s="1"/>
  <c r="I239" i="23"/>
  <c r="K239" i="23"/>
  <c r="O239" i="23"/>
  <c r="Q239" i="23"/>
  <c r="V239" i="23"/>
  <c r="G242" i="23"/>
  <c r="I242" i="23"/>
  <c r="K242" i="23"/>
  <c r="M242" i="23"/>
  <c r="O242" i="23"/>
  <c r="Q242" i="23"/>
  <c r="V242" i="23"/>
  <c r="G244" i="23"/>
  <c r="M244" i="23" s="1"/>
  <c r="I244" i="23"/>
  <c r="K244" i="23"/>
  <c r="O244" i="23"/>
  <c r="Q244" i="23"/>
  <c r="V244" i="23"/>
  <c r="G246" i="23"/>
  <c r="I246" i="23"/>
  <c r="K246" i="23"/>
  <c r="M246" i="23"/>
  <c r="O246" i="23"/>
  <c r="Q246" i="23"/>
  <c r="V246" i="23"/>
  <c r="G248" i="23"/>
  <c r="M248" i="23" s="1"/>
  <c r="I248" i="23"/>
  <c r="K248" i="23"/>
  <c r="O248" i="23"/>
  <c r="Q248" i="23"/>
  <c r="V248" i="23"/>
  <c r="G250" i="23"/>
  <c r="I250" i="23"/>
  <c r="K250" i="23"/>
  <c r="M250" i="23"/>
  <c r="O250" i="23"/>
  <c r="Q250" i="23"/>
  <c r="V250" i="23"/>
  <c r="G252" i="23"/>
  <c r="M252" i="23" s="1"/>
  <c r="I252" i="23"/>
  <c r="K252" i="23"/>
  <c r="O252" i="23"/>
  <c r="Q252" i="23"/>
  <c r="V252" i="23"/>
  <c r="G254" i="23"/>
  <c r="I254" i="23"/>
  <c r="K254" i="23"/>
  <c r="M254" i="23"/>
  <c r="O254" i="23"/>
  <c r="Q254" i="23"/>
  <c r="V254" i="23"/>
  <c r="G256" i="23"/>
  <c r="M256" i="23" s="1"/>
  <c r="I256" i="23"/>
  <c r="K256" i="23"/>
  <c r="O256" i="23"/>
  <c r="Q256" i="23"/>
  <c r="V256" i="23"/>
  <c r="G258" i="23"/>
  <c r="I258" i="23"/>
  <c r="K258" i="23"/>
  <c r="M258" i="23"/>
  <c r="O258" i="23"/>
  <c r="Q258" i="23"/>
  <c r="V258" i="23"/>
  <c r="G260" i="23"/>
  <c r="M260" i="23" s="1"/>
  <c r="I260" i="23"/>
  <c r="K260" i="23"/>
  <c r="O260" i="23"/>
  <c r="Q260" i="23"/>
  <c r="V260" i="23"/>
  <c r="G262" i="23"/>
  <c r="I262" i="23"/>
  <c r="K262" i="23"/>
  <c r="M262" i="23"/>
  <c r="O262" i="23"/>
  <c r="Q262" i="23"/>
  <c r="V262" i="23"/>
  <c r="G265" i="23"/>
  <c r="M265" i="23" s="1"/>
  <c r="I265" i="23"/>
  <c r="K265" i="23"/>
  <c r="O265" i="23"/>
  <c r="Q265" i="23"/>
  <c r="V265" i="23"/>
  <c r="G267" i="23"/>
  <c r="I267" i="23"/>
  <c r="K267" i="23"/>
  <c r="M267" i="23"/>
  <c r="O267" i="23"/>
  <c r="Q267" i="23"/>
  <c r="V267" i="23"/>
  <c r="G269" i="23"/>
  <c r="M269" i="23" s="1"/>
  <c r="I269" i="23"/>
  <c r="K269" i="23"/>
  <c r="O269" i="23"/>
  <c r="Q269" i="23"/>
  <c r="V269" i="23"/>
  <c r="G271" i="23"/>
  <c r="I271" i="23"/>
  <c r="K271" i="23"/>
  <c r="M271" i="23"/>
  <c r="O271" i="23"/>
  <c r="Q271" i="23"/>
  <c r="V271" i="23"/>
  <c r="G274" i="23"/>
  <c r="I274" i="23"/>
  <c r="I273" i="23" s="1"/>
  <c r="K274" i="23"/>
  <c r="M274" i="23"/>
  <c r="O274" i="23"/>
  <c r="Q274" i="23"/>
  <c r="Q273" i="23" s="1"/>
  <c r="V274" i="23"/>
  <c r="G276" i="23"/>
  <c r="M276" i="23" s="1"/>
  <c r="I276" i="23"/>
  <c r="K276" i="23"/>
  <c r="K273" i="23" s="1"/>
  <c r="O276" i="23"/>
  <c r="Q276" i="23"/>
  <c r="V276" i="23"/>
  <c r="V273" i="23" s="1"/>
  <c r="G278" i="23"/>
  <c r="I278" i="23"/>
  <c r="K278" i="23"/>
  <c r="M278" i="23"/>
  <c r="O278" i="23"/>
  <c r="Q278" i="23"/>
  <c r="V278" i="23"/>
  <c r="G280" i="23"/>
  <c r="M280" i="23" s="1"/>
  <c r="I280" i="23"/>
  <c r="K280" i="23"/>
  <c r="O280" i="23"/>
  <c r="O273" i="23" s="1"/>
  <c r="Q280" i="23"/>
  <c r="V280" i="23"/>
  <c r="G282" i="23"/>
  <c r="I282" i="23"/>
  <c r="K282" i="23"/>
  <c r="M282" i="23"/>
  <c r="O282" i="23"/>
  <c r="Q282" i="23"/>
  <c r="V282" i="23"/>
  <c r="G284" i="23"/>
  <c r="M284" i="23" s="1"/>
  <c r="I284" i="23"/>
  <c r="K284" i="23"/>
  <c r="O284" i="23"/>
  <c r="Q284" i="23"/>
  <c r="V284" i="23"/>
  <c r="G286" i="23"/>
  <c r="I286" i="23"/>
  <c r="K286" i="23"/>
  <c r="M286" i="23"/>
  <c r="O286" i="23"/>
  <c r="Q286" i="23"/>
  <c r="V286" i="23"/>
  <c r="G288" i="23"/>
  <c r="M288" i="23" s="1"/>
  <c r="I288" i="23"/>
  <c r="K288" i="23"/>
  <c r="O288" i="23"/>
  <c r="Q288" i="23"/>
  <c r="V288" i="23"/>
  <c r="G290" i="23"/>
  <c r="I290" i="23"/>
  <c r="K290" i="23"/>
  <c r="M290" i="23"/>
  <c r="O290" i="23"/>
  <c r="Q290" i="23"/>
  <c r="V290" i="23"/>
  <c r="G293" i="23"/>
  <c r="M293" i="23" s="1"/>
  <c r="I293" i="23"/>
  <c r="K293" i="23"/>
  <c r="O293" i="23"/>
  <c r="Q293" i="23"/>
  <c r="V293" i="23"/>
  <c r="I295" i="23"/>
  <c r="Q295" i="23"/>
  <c r="G296" i="23"/>
  <c r="M296" i="23" s="1"/>
  <c r="M295" i="23" s="1"/>
  <c r="I296" i="23"/>
  <c r="K296" i="23"/>
  <c r="K295" i="23" s="1"/>
  <c r="O296" i="23"/>
  <c r="O295" i="23" s="1"/>
  <c r="Q296" i="23"/>
  <c r="V296" i="23"/>
  <c r="V295" i="23" s="1"/>
  <c r="G348" i="23"/>
  <c r="G347" i="23" s="1"/>
  <c r="I348" i="23"/>
  <c r="I347" i="23" s="1"/>
  <c r="K348" i="23"/>
  <c r="K347" i="23" s="1"/>
  <c r="O348" i="23"/>
  <c r="O347" i="23" s="1"/>
  <c r="Q348" i="23"/>
  <c r="Q347" i="23" s="1"/>
  <c r="V348" i="23"/>
  <c r="V347" i="23" s="1"/>
  <c r="G350" i="23"/>
  <c r="I350" i="23"/>
  <c r="K350" i="23"/>
  <c r="M350" i="23"/>
  <c r="O350" i="23"/>
  <c r="Q350" i="23"/>
  <c r="V350" i="23"/>
  <c r="G352" i="23"/>
  <c r="I352" i="23"/>
  <c r="K352" i="23"/>
  <c r="M352" i="23"/>
  <c r="O352" i="23"/>
  <c r="Q352" i="23"/>
  <c r="V352" i="23"/>
  <c r="G354" i="23"/>
  <c r="M354" i="23" s="1"/>
  <c r="I354" i="23"/>
  <c r="K354" i="23"/>
  <c r="O354" i="23"/>
  <c r="Q354" i="23"/>
  <c r="V354" i="23"/>
  <c r="G356" i="23"/>
  <c r="M356" i="23" s="1"/>
  <c r="I356" i="23"/>
  <c r="K356" i="23"/>
  <c r="O356" i="23"/>
  <c r="Q356" i="23"/>
  <c r="V356" i="23"/>
  <c r="G358" i="23"/>
  <c r="I358" i="23"/>
  <c r="K358" i="23"/>
  <c r="M358" i="23"/>
  <c r="O358" i="23"/>
  <c r="Q358" i="23"/>
  <c r="V358" i="23"/>
  <c r="G360" i="23"/>
  <c r="I360" i="23"/>
  <c r="K360" i="23"/>
  <c r="M360" i="23"/>
  <c r="O360" i="23"/>
  <c r="Q360" i="23"/>
  <c r="V360" i="23"/>
  <c r="G362" i="23"/>
  <c r="M362" i="23" s="1"/>
  <c r="I362" i="23"/>
  <c r="K362" i="23"/>
  <c r="O362" i="23"/>
  <c r="Q362" i="23"/>
  <c r="V362" i="23"/>
  <c r="AE365" i="23"/>
  <c r="AF365" i="23"/>
  <c r="G100" i="22"/>
  <c r="BA37" i="22"/>
  <c r="BA27" i="22"/>
  <c r="BA14" i="22"/>
  <c r="BA10" i="22"/>
  <c r="G9" i="22"/>
  <c r="I9" i="22"/>
  <c r="I8" i="22" s="1"/>
  <c r="K9" i="22"/>
  <c r="M9" i="22"/>
  <c r="O9" i="22"/>
  <c r="Q9" i="22"/>
  <c r="Q8" i="22" s="1"/>
  <c r="V9" i="22"/>
  <c r="G13" i="22"/>
  <c r="G8" i="22" s="1"/>
  <c r="I13" i="22"/>
  <c r="K13" i="22"/>
  <c r="O13" i="22"/>
  <c r="O8" i="22" s="1"/>
  <c r="Q13" i="22"/>
  <c r="V13" i="22"/>
  <c r="G16" i="22"/>
  <c r="I16" i="22"/>
  <c r="K16" i="22"/>
  <c r="M16" i="22"/>
  <c r="O16" i="22"/>
  <c r="Q16" i="22"/>
  <c r="V16" i="22"/>
  <c r="G19" i="22"/>
  <c r="M19" i="22" s="1"/>
  <c r="I19" i="22"/>
  <c r="K19" i="22"/>
  <c r="K8" i="22" s="1"/>
  <c r="O19" i="22"/>
  <c r="Q19" i="22"/>
  <c r="V19" i="22"/>
  <c r="V8" i="22" s="1"/>
  <c r="G23" i="22"/>
  <c r="I23" i="22"/>
  <c r="K23" i="22"/>
  <c r="M23" i="22"/>
  <c r="O23" i="22"/>
  <c r="Q23" i="22"/>
  <c r="V23" i="22"/>
  <c r="G26" i="22"/>
  <c r="M26" i="22" s="1"/>
  <c r="I26" i="22"/>
  <c r="K26" i="22"/>
  <c r="O26" i="22"/>
  <c r="Q26" i="22"/>
  <c r="V26" i="22"/>
  <c r="G29" i="22"/>
  <c r="I29" i="22"/>
  <c r="K29" i="22"/>
  <c r="M29" i="22"/>
  <c r="O29" i="22"/>
  <c r="Q29" i="22"/>
  <c r="V29" i="22"/>
  <c r="G32" i="22"/>
  <c r="M32" i="22" s="1"/>
  <c r="I32" i="22"/>
  <c r="K32" i="22"/>
  <c r="O32" i="22"/>
  <c r="Q32" i="22"/>
  <c r="V32" i="22"/>
  <c r="G36" i="22"/>
  <c r="I36" i="22"/>
  <c r="K36" i="22"/>
  <c r="M36" i="22"/>
  <c r="O36" i="22"/>
  <c r="Q36" i="22"/>
  <c r="V36" i="22"/>
  <c r="G40" i="22"/>
  <c r="M40" i="22" s="1"/>
  <c r="I40" i="22"/>
  <c r="K40" i="22"/>
  <c r="O40" i="22"/>
  <c r="Q40" i="22"/>
  <c r="V40" i="22"/>
  <c r="G43" i="22"/>
  <c r="I43" i="22"/>
  <c r="K43" i="22"/>
  <c r="M43" i="22"/>
  <c r="O43" i="22"/>
  <c r="Q43" i="22"/>
  <c r="V43" i="22"/>
  <c r="G45" i="22"/>
  <c r="M45" i="22" s="1"/>
  <c r="I45" i="22"/>
  <c r="K45" i="22"/>
  <c r="O45" i="22"/>
  <c r="Q45" i="22"/>
  <c r="V45" i="22"/>
  <c r="I48" i="22"/>
  <c r="Q48" i="22"/>
  <c r="G49" i="22"/>
  <c r="M49" i="22" s="1"/>
  <c r="M48" i="22" s="1"/>
  <c r="I49" i="22"/>
  <c r="K49" i="22"/>
  <c r="K48" i="22" s="1"/>
  <c r="O49" i="22"/>
  <c r="O48" i="22" s="1"/>
  <c r="Q49" i="22"/>
  <c r="V49" i="22"/>
  <c r="V48" i="22" s="1"/>
  <c r="G54" i="22"/>
  <c r="G53" i="22" s="1"/>
  <c r="I54" i="22"/>
  <c r="K54" i="22"/>
  <c r="K53" i="22" s="1"/>
  <c r="O54" i="22"/>
  <c r="O53" i="22" s="1"/>
  <c r="Q54" i="22"/>
  <c r="V54" i="22"/>
  <c r="V53" i="22" s="1"/>
  <c r="G57" i="22"/>
  <c r="I57" i="22"/>
  <c r="K57" i="22"/>
  <c r="M57" i="22"/>
  <c r="O57" i="22"/>
  <c r="Q57" i="22"/>
  <c r="V57" i="22"/>
  <c r="G59" i="22"/>
  <c r="M59" i="22" s="1"/>
  <c r="I59" i="22"/>
  <c r="K59" i="22"/>
  <c r="O59" i="22"/>
  <c r="Q59" i="22"/>
  <c r="V59" i="22"/>
  <c r="G61" i="22"/>
  <c r="I61" i="22"/>
  <c r="I53" i="22" s="1"/>
  <c r="K61" i="22"/>
  <c r="M61" i="22"/>
  <c r="O61" i="22"/>
  <c r="Q61" i="22"/>
  <c r="Q53" i="22" s="1"/>
  <c r="V61" i="22"/>
  <c r="G63" i="22"/>
  <c r="M63" i="22" s="1"/>
  <c r="I63" i="22"/>
  <c r="K63" i="22"/>
  <c r="O63" i="22"/>
  <c r="Q63" i="22"/>
  <c r="V63" i="22"/>
  <c r="G65" i="22"/>
  <c r="I65" i="22"/>
  <c r="K65" i="22"/>
  <c r="M65" i="22"/>
  <c r="O65" i="22"/>
  <c r="Q65" i="22"/>
  <c r="V65" i="22"/>
  <c r="G68" i="22"/>
  <c r="I68" i="22"/>
  <c r="I67" i="22" s="1"/>
  <c r="K68" i="22"/>
  <c r="M68" i="22"/>
  <c r="O68" i="22"/>
  <c r="Q68" i="22"/>
  <c r="Q67" i="22" s="1"/>
  <c r="V68" i="22"/>
  <c r="G70" i="22"/>
  <c r="M70" i="22" s="1"/>
  <c r="I70" i="22"/>
  <c r="K70" i="22"/>
  <c r="K67" i="22" s="1"/>
  <c r="O70" i="22"/>
  <c r="Q70" i="22"/>
  <c r="V70" i="22"/>
  <c r="V67" i="22" s="1"/>
  <c r="G72" i="22"/>
  <c r="I72" i="22"/>
  <c r="K72" i="22"/>
  <c r="M72" i="22"/>
  <c r="O72" i="22"/>
  <c r="Q72" i="22"/>
  <c r="V72" i="22"/>
  <c r="G74" i="22"/>
  <c r="M74" i="22" s="1"/>
  <c r="I74" i="22"/>
  <c r="K74" i="22"/>
  <c r="O74" i="22"/>
  <c r="O67" i="22" s="1"/>
  <c r="Q74" i="22"/>
  <c r="V74" i="22"/>
  <c r="G77" i="22"/>
  <c r="I77" i="22"/>
  <c r="K77" i="22"/>
  <c r="M77" i="22"/>
  <c r="O77" i="22"/>
  <c r="Q77" i="22"/>
  <c r="V77" i="22"/>
  <c r="G79" i="22"/>
  <c r="M79" i="22" s="1"/>
  <c r="I79" i="22"/>
  <c r="K79" i="22"/>
  <c r="O79" i="22"/>
  <c r="Q79" i="22"/>
  <c r="V79" i="22"/>
  <c r="G81" i="22"/>
  <c r="I81" i="22"/>
  <c r="K81" i="22"/>
  <c r="M81" i="22"/>
  <c r="O81" i="22"/>
  <c r="Q81" i="22"/>
  <c r="V81" i="22"/>
  <c r="G83" i="22"/>
  <c r="M83" i="22" s="1"/>
  <c r="I83" i="22"/>
  <c r="K83" i="22"/>
  <c r="O83" i="22"/>
  <c r="Q83" i="22"/>
  <c r="V83" i="22"/>
  <c r="I85" i="22"/>
  <c r="Q85" i="22"/>
  <c r="G86" i="22"/>
  <c r="G85" i="22" s="1"/>
  <c r="I86" i="22"/>
  <c r="K86" i="22"/>
  <c r="K85" i="22" s="1"/>
  <c r="O86" i="22"/>
  <c r="O85" i="22" s="1"/>
  <c r="Q86" i="22"/>
  <c r="V86" i="22"/>
  <c r="V85" i="22" s="1"/>
  <c r="G90" i="22"/>
  <c r="M90" i="22" s="1"/>
  <c r="I90" i="22"/>
  <c r="K90" i="22"/>
  <c r="K89" i="22" s="1"/>
  <c r="O90" i="22"/>
  <c r="O89" i="22" s="1"/>
  <c r="Q90" i="22"/>
  <c r="V90" i="22"/>
  <c r="V89" i="22" s="1"/>
  <c r="G92" i="22"/>
  <c r="I92" i="22"/>
  <c r="I89" i="22" s="1"/>
  <c r="K92" i="22"/>
  <c r="M92" i="22"/>
  <c r="O92" i="22"/>
  <c r="Q92" i="22"/>
  <c r="Q89" i="22" s="1"/>
  <c r="V92" i="22"/>
  <c r="G94" i="22"/>
  <c r="M94" i="22" s="1"/>
  <c r="I94" i="22"/>
  <c r="K94" i="22"/>
  <c r="O94" i="22"/>
  <c r="Q94" i="22"/>
  <c r="V94" i="22"/>
  <c r="G96" i="22"/>
  <c r="I96" i="22"/>
  <c r="K96" i="22"/>
  <c r="M96" i="22"/>
  <c r="O96" i="22"/>
  <c r="Q96" i="22"/>
  <c r="V96" i="22"/>
  <c r="AE100" i="22"/>
  <c r="G38" i="21"/>
  <c r="G9" i="21"/>
  <c r="G8" i="21" s="1"/>
  <c r="I9" i="21"/>
  <c r="I8" i="21" s="1"/>
  <c r="K9" i="21"/>
  <c r="K8" i="21" s="1"/>
  <c r="O9" i="21"/>
  <c r="O8" i="21" s="1"/>
  <c r="Q9" i="21"/>
  <c r="Q8" i="21" s="1"/>
  <c r="V9" i="21"/>
  <c r="V8" i="21" s="1"/>
  <c r="AE38" i="21"/>
  <c r="AF38" i="21"/>
  <c r="G191" i="20"/>
  <c r="BA153" i="20"/>
  <c r="BA136" i="20"/>
  <c r="BA93" i="20"/>
  <c r="BA52" i="20"/>
  <c r="BA22" i="20"/>
  <c r="BA18" i="20"/>
  <c r="BA14" i="20"/>
  <c r="BA10" i="20"/>
  <c r="G9" i="20"/>
  <c r="M9" i="20" s="1"/>
  <c r="I9" i="20"/>
  <c r="I8" i="20" s="1"/>
  <c r="K9" i="20"/>
  <c r="K8" i="20" s="1"/>
  <c r="O9" i="20"/>
  <c r="Q9" i="20"/>
  <c r="Q8" i="20" s="1"/>
  <c r="V9" i="20"/>
  <c r="V8" i="20" s="1"/>
  <c r="G13" i="20"/>
  <c r="I13" i="20"/>
  <c r="K13" i="20"/>
  <c r="M13" i="20"/>
  <c r="O13" i="20"/>
  <c r="Q13" i="20"/>
  <c r="V13" i="20"/>
  <c r="G17" i="20"/>
  <c r="I17" i="20"/>
  <c r="K17" i="20"/>
  <c r="M17" i="20"/>
  <c r="O17" i="20"/>
  <c r="Q17" i="20"/>
  <c r="V17" i="20"/>
  <c r="G21" i="20"/>
  <c r="G8" i="20" s="1"/>
  <c r="I21" i="20"/>
  <c r="K21" i="20"/>
  <c r="O21" i="20"/>
  <c r="O8" i="20" s="1"/>
  <c r="Q21" i="20"/>
  <c r="V21" i="20"/>
  <c r="G25" i="20"/>
  <c r="I25" i="20"/>
  <c r="K25" i="20"/>
  <c r="M25" i="20"/>
  <c r="O25" i="20"/>
  <c r="Q25" i="20"/>
  <c r="V25" i="20"/>
  <c r="G29" i="20"/>
  <c r="I29" i="20"/>
  <c r="K29" i="20"/>
  <c r="M29" i="20"/>
  <c r="O29" i="20"/>
  <c r="Q29" i="20"/>
  <c r="V29" i="20"/>
  <c r="G33" i="20"/>
  <c r="I33" i="20"/>
  <c r="K33" i="20"/>
  <c r="M33" i="20"/>
  <c r="O33" i="20"/>
  <c r="Q33" i="20"/>
  <c r="V33" i="20"/>
  <c r="G37" i="20"/>
  <c r="M37" i="20" s="1"/>
  <c r="I37" i="20"/>
  <c r="K37" i="20"/>
  <c r="O37" i="20"/>
  <c r="Q37" i="20"/>
  <c r="V37" i="20"/>
  <c r="G42" i="20"/>
  <c r="I42" i="20"/>
  <c r="K42" i="20"/>
  <c r="M42" i="20"/>
  <c r="O42" i="20"/>
  <c r="Q42" i="20"/>
  <c r="V42" i="20"/>
  <c r="G47" i="20"/>
  <c r="I47" i="20"/>
  <c r="K47" i="20"/>
  <c r="M47" i="20"/>
  <c r="O47" i="20"/>
  <c r="Q47" i="20"/>
  <c r="V47" i="20"/>
  <c r="G51" i="20"/>
  <c r="I51" i="20"/>
  <c r="K51" i="20"/>
  <c r="M51" i="20"/>
  <c r="O51" i="20"/>
  <c r="Q51" i="20"/>
  <c r="V51" i="20"/>
  <c r="G56" i="20"/>
  <c r="M56" i="20" s="1"/>
  <c r="I56" i="20"/>
  <c r="K56" i="20"/>
  <c r="O56" i="20"/>
  <c r="Q56" i="20"/>
  <c r="V56" i="20"/>
  <c r="G62" i="20"/>
  <c r="I62" i="20"/>
  <c r="K62" i="20"/>
  <c r="M62" i="20"/>
  <c r="O62" i="20"/>
  <c r="Q62" i="20"/>
  <c r="V62" i="20"/>
  <c r="G66" i="20"/>
  <c r="I66" i="20"/>
  <c r="K66" i="20"/>
  <c r="M66" i="20"/>
  <c r="O66" i="20"/>
  <c r="Q66" i="20"/>
  <c r="V66" i="20"/>
  <c r="G69" i="20"/>
  <c r="I69" i="20"/>
  <c r="K69" i="20"/>
  <c r="M69" i="20"/>
  <c r="O69" i="20"/>
  <c r="Q69" i="20"/>
  <c r="V69" i="20"/>
  <c r="G72" i="20"/>
  <c r="M72" i="20" s="1"/>
  <c r="I72" i="20"/>
  <c r="K72" i="20"/>
  <c r="O72" i="20"/>
  <c r="Q72" i="20"/>
  <c r="V72" i="20"/>
  <c r="G76" i="20"/>
  <c r="I76" i="20"/>
  <c r="K76" i="20"/>
  <c r="M76" i="20"/>
  <c r="O76" i="20"/>
  <c r="Q76" i="20"/>
  <c r="V76" i="20"/>
  <c r="G80" i="20"/>
  <c r="I80" i="20"/>
  <c r="K80" i="20"/>
  <c r="M80" i="20"/>
  <c r="O80" i="20"/>
  <c r="Q80" i="20"/>
  <c r="V80" i="20"/>
  <c r="G86" i="20"/>
  <c r="I86" i="20"/>
  <c r="K86" i="20"/>
  <c r="M86" i="20"/>
  <c r="O86" i="20"/>
  <c r="Q86" i="20"/>
  <c r="V86" i="20"/>
  <c r="G91" i="20"/>
  <c r="M91" i="20" s="1"/>
  <c r="I91" i="20"/>
  <c r="K91" i="20"/>
  <c r="O91" i="20"/>
  <c r="Q91" i="20"/>
  <c r="V91" i="20"/>
  <c r="G102" i="20"/>
  <c r="I102" i="20"/>
  <c r="K102" i="20"/>
  <c r="M102" i="20"/>
  <c r="O102" i="20"/>
  <c r="Q102" i="20"/>
  <c r="V102" i="20"/>
  <c r="G105" i="20"/>
  <c r="I105" i="20"/>
  <c r="K105" i="20"/>
  <c r="M105" i="20"/>
  <c r="O105" i="20"/>
  <c r="Q105" i="20"/>
  <c r="V105" i="20"/>
  <c r="G110" i="20"/>
  <c r="I110" i="20"/>
  <c r="K110" i="20"/>
  <c r="M110" i="20"/>
  <c r="O110" i="20"/>
  <c r="Q110" i="20"/>
  <c r="V110" i="20"/>
  <c r="G113" i="20"/>
  <c r="M113" i="20" s="1"/>
  <c r="I113" i="20"/>
  <c r="K113" i="20"/>
  <c r="O113" i="20"/>
  <c r="Q113" i="20"/>
  <c r="V113" i="20"/>
  <c r="G116" i="20"/>
  <c r="I116" i="20"/>
  <c r="K116" i="20"/>
  <c r="M116" i="20"/>
  <c r="O116" i="20"/>
  <c r="Q116" i="20"/>
  <c r="V116" i="20"/>
  <c r="G120" i="20"/>
  <c r="I120" i="20"/>
  <c r="K120" i="20"/>
  <c r="M120" i="20"/>
  <c r="O120" i="20"/>
  <c r="Q120" i="20"/>
  <c r="V120" i="20"/>
  <c r="G123" i="20"/>
  <c r="I123" i="20"/>
  <c r="K123" i="20"/>
  <c r="M123" i="20"/>
  <c r="O123" i="20"/>
  <c r="Q123" i="20"/>
  <c r="V123" i="20"/>
  <c r="G129" i="20"/>
  <c r="M129" i="20" s="1"/>
  <c r="I129" i="20"/>
  <c r="K129" i="20"/>
  <c r="O129" i="20"/>
  <c r="Q129" i="20"/>
  <c r="V129" i="20"/>
  <c r="G133" i="20"/>
  <c r="I133" i="20"/>
  <c r="K133" i="20"/>
  <c r="M133" i="20"/>
  <c r="O133" i="20"/>
  <c r="Q133" i="20"/>
  <c r="V133" i="20"/>
  <c r="G149" i="20"/>
  <c r="M149" i="20" s="1"/>
  <c r="I149" i="20"/>
  <c r="K149" i="20"/>
  <c r="O149" i="20"/>
  <c r="Q149" i="20"/>
  <c r="V149" i="20"/>
  <c r="G152" i="20"/>
  <c r="I152" i="20"/>
  <c r="K152" i="20"/>
  <c r="M152" i="20"/>
  <c r="O152" i="20"/>
  <c r="Q152" i="20"/>
  <c r="V152" i="20"/>
  <c r="G157" i="20"/>
  <c r="M157" i="20" s="1"/>
  <c r="I157" i="20"/>
  <c r="K157" i="20"/>
  <c r="O157" i="20"/>
  <c r="Q157" i="20"/>
  <c r="V157" i="20"/>
  <c r="G160" i="20"/>
  <c r="I160" i="20"/>
  <c r="K160" i="20"/>
  <c r="M160" i="20"/>
  <c r="O160" i="20"/>
  <c r="Q160" i="20"/>
  <c r="V160" i="20"/>
  <c r="G163" i="20"/>
  <c r="M163" i="20" s="1"/>
  <c r="I163" i="20"/>
  <c r="K163" i="20"/>
  <c r="O163" i="20"/>
  <c r="Q163" i="20"/>
  <c r="V163" i="20"/>
  <c r="G166" i="20"/>
  <c r="I166" i="20"/>
  <c r="K166" i="20"/>
  <c r="M166" i="20"/>
  <c r="O166" i="20"/>
  <c r="Q166" i="20"/>
  <c r="V166" i="20"/>
  <c r="G174" i="20"/>
  <c r="O174" i="20"/>
  <c r="G175" i="20"/>
  <c r="M175" i="20" s="1"/>
  <c r="M174" i="20" s="1"/>
  <c r="I175" i="20"/>
  <c r="I174" i="20" s="1"/>
  <c r="K175" i="20"/>
  <c r="K174" i="20" s="1"/>
  <c r="O175" i="20"/>
  <c r="Q175" i="20"/>
  <c r="Q174" i="20" s="1"/>
  <c r="V175" i="20"/>
  <c r="V174" i="20" s="1"/>
  <c r="G178" i="20"/>
  <c r="I178" i="20"/>
  <c r="I177" i="20" s="1"/>
  <c r="K178" i="20"/>
  <c r="M178" i="20"/>
  <c r="O178" i="20"/>
  <c r="Q178" i="20"/>
  <c r="Q177" i="20" s="1"/>
  <c r="V178" i="20"/>
  <c r="G183" i="20"/>
  <c r="G177" i="20" s="1"/>
  <c r="I183" i="20"/>
  <c r="K183" i="20"/>
  <c r="K177" i="20" s="1"/>
  <c r="O183" i="20"/>
  <c r="O177" i="20" s="1"/>
  <c r="Q183" i="20"/>
  <c r="V183" i="20"/>
  <c r="V177" i="20" s="1"/>
  <c r="I186" i="20"/>
  <c r="Q186" i="20"/>
  <c r="G187" i="20"/>
  <c r="M187" i="20" s="1"/>
  <c r="M186" i="20" s="1"/>
  <c r="I187" i="20"/>
  <c r="K187" i="20"/>
  <c r="K186" i="20" s="1"/>
  <c r="O187" i="20"/>
  <c r="O186" i="20" s="1"/>
  <c r="Q187" i="20"/>
  <c r="V187" i="20"/>
  <c r="V186" i="20" s="1"/>
  <c r="AE191" i="20"/>
  <c r="AF191" i="20"/>
  <c r="G71" i="19"/>
  <c r="BA66" i="19"/>
  <c r="BA65" i="19"/>
  <c r="BA64" i="19"/>
  <c r="BA58" i="19"/>
  <c r="BA54" i="19"/>
  <c r="BA47" i="19"/>
  <c r="BA40" i="19"/>
  <c r="BA35" i="19"/>
  <c r="BA30" i="19"/>
  <c r="BA26" i="19"/>
  <c r="G9" i="19"/>
  <c r="M9" i="19" s="1"/>
  <c r="I9" i="19"/>
  <c r="I8" i="19" s="1"/>
  <c r="K9" i="19"/>
  <c r="K8" i="19" s="1"/>
  <c r="O9" i="19"/>
  <c r="Q9" i="19"/>
  <c r="Q8" i="19" s="1"/>
  <c r="V9" i="19"/>
  <c r="V8" i="19" s="1"/>
  <c r="G12" i="19"/>
  <c r="I12" i="19"/>
  <c r="K12" i="19"/>
  <c r="M12" i="19"/>
  <c r="O12" i="19"/>
  <c r="Q12" i="19"/>
  <c r="V12" i="19"/>
  <c r="G15" i="19"/>
  <c r="I15" i="19"/>
  <c r="K15" i="19"/>
  <c r="M15" i="19"/>
  <c r="O15" i="19"/>
  <c r="Q15" i="19"/>
  <c r="V15" i="19"/>
  <c r="G18" i="19"/>
  <c r="M18" i="19" s="1"/>
  <c r="I18" i="19"/>
  <c r="K18" i="19"/>
  <c r="O18" i="19"/>
  <c r="O8" i="19" s="1"/>
  <c r="Q18" i="19"/>
  <c r="V18" i="19"/>
  <c r="G24" i="19"/>
  <c r="I24" i="19"/>
  <c r="K24" i="19"/>
  <c r="K23" i="19" s="1"/>
  <c r="M24" i="19"/>
  <c r="O24" i="19"/>
  <c r="Q24" i="19"/>
  <c r="V24" i="19"/>
  <c r="V23" i="19" s="1"/>
  <c r="G33" i="19"/>
  <c r="I33" i="19"/>
  <c r="K33" i="19"/>
  <c r="M33" i="19"/>
  <c r="O33" i="19"/>
  <c r="Q33" i="19"/>
  <c r="V33" i="19"/>
  <c r="G39" i="19"/>
  <c r="G23" i="19" s="1"/>
  <c r="I39" i="19"/>
  <c r="K39" i="19"/>
  <c r="O39" i="19"/>
  <c r="O23" i="19" s="1"/>
  <c r="Q39" i="19"/>
  <c r="V39" i="19"/>
  <c r="G43" i="19"/>
  <c r="M43" i="19" s="1"/>
  <c r="I43" i="19"/>
  <c r="I23" i="19" s="1"/>
  <c r="K43" i="19"/>
  <c r="O43" i="19"/>
  <c r="Q43" i="19"/>
  <c r="Q23" i="19" s="1"/>
  <c r="V43" i="19"/>
  <c r="G46" i="19"/>
  <c r="I46" i="19"/>
  <c r="K46" i="19"/>
  <c r="M46" i="19"/>
  <c r="O46" i="19"/>
  <c r="Q46" i="19"/>
  <c r="V46" i="19"/>
  <c r="G50" i="19"/>
  <c r="I50" i="19"/>
  <c r="K50" i="19"/>
  <c r="M50" i="19"/>
  <c r="O50" i="19"/>
  <c r="Q50" i="19"/>
  <c r="V50" i="19"/>
  <c r="G57" i="19"/>
  <c r="M57" i="19" s="1"/>
  <c r="I57" i="19"/>
  <c r="K57" i="19"/>
  <c r="O57" i="19"/>
  <c r="Q57" i="19"/>
  <c r="V57" i="19"/>
  <c r="G63" i="19"/>
  <c r="M63" i="19" s="1"/>
  <c r="I63" i="19"/>
  <c r="K63" i="19"/>
  <c r="O63" i="19"/>
  <c r="Q63" i="19"/>
  <c r="V63" i="19"/>
  <c r="AE71" i="19"/>
  <c r="AF71" i="19"/>
  <c r="G88" i="18"/>
  <c r="BA83" i="18"/>
  <c r="BA78" i="18"/>
  <c r="BA70" i="18"/>
  <c r="BA67" i="18"/>
  <c r="BA66" i="18"/>
  <c r="BA65" i="18"/>
  <c r="BA63" i="18"/>
  <c r="BA62" i="18"/>
  <c r="BA59" i="18"/>
  <c r="BA48" i="18"/>
  <c r="BA46" i="18"/>
  <c r="BA45" i="18"/>
  <c r="BA37" i="18"/>
  <c r="BA32" i="18"/>
  <c r="BA30" i="18"/>
  <c r="BA21" i="18"/>
  <c r="BA17" i="18"/>
  <c r="BA16" i="18"/>
  <c r="BA10" i="18"/>
  <c r="G9" i="18"/>
  <c r="M9" i="18" s="1"/>
  <c r="I9" i="18"/>
  <c r="I8" i="18" s="1"/>
  <c r="K9" i="18"/>
  <c r="K8" i="18" s="1"/>
  <c r="O9" i="18"/>
  <c r="O8" i="18" s="1"/>
  <c r="Q9" i="18"/>
  <c r="Q8" i="18" s="1"/>
  <c r="V9" i="18"/>
  <c r="V8" i="18" s="1"/>
  <c r="G20" i="18"/>
  <c r="M20" i="18" s="1"/>
  <c r="I20" i="18"/>
  <c r="K20" i="18"/>
  <c r="O20" i="18"/>
  <c r="Q20" i="18"/>
  <c r="V20" i="18"/>
  <c r="G36" i="18"/>
  <c r="I36" i="18"/>
  <c r="K36" i="18"/>
  <c r="M36" i="18"/>
  <c r="O36" i="18"/>
  <c r="Q36" i="18"/>
  <c r="V36" i="18"/>
  <c r="G51" i="18"/>
  <c r="I51" i="18"/>
  <c r="K51" i="18"/>
  <c r="M51" i="18"/>
  <c r="O51" i="18"/>
  <c r="Q51" i="18"/>
  <c r="V51" i="18"/>
  <c r="G74" i="18"/>
  <c r="M74" i="18" s="1"/>
  <c r="I74" i="18"/>
  <c r="K74" i="18"/>
  <c r="O74" i="18"/>
  <c r="Q74" i="18"/>
  <c r="V74" i="18"/>
  <c r="AE88" i="18"/>
  <c r="AF88" i="18"/>
  <c r="G136" i="17"/>
  <c r="BA127" i="17"/>
  <c r="BA122" i="17"/>
  <c r="BA111" i="17"/>
  <c r="BA104" i="17"/>
  <c r="BA95" i="17"/>
  <c r="BA92" i="17"/>
  <c r="BA91" i="17"/>
  <c r="BA88" i="17"/>
  <c r="BA87" i="17"/>
  <c r="BA86" i="17"/>
  <c r="BA83" i="17"/>
  <c r="BA82" i="17"/>
  <c r="BA81" i="17"/>
  <c r="BA80" i="17"/>
  <c r="BA74" i="17"/>
  <c r="BA73" i="17"/>
  <c r="BA70" i="17"/>
  <c r="BA69" i="17"/>
  <c r="BA68" i="17"/>
  <c r="BA65" i="17"/>
  <c r="BA64" i="17"/>
  <c r="BA63" i="17"/>
  <c r="BA62" i="17"/>
  <c r="BA60" i="17"/>
  <c r="BA49" i="17"/>
  <c r="BA17" i="17"/>
  <c r="BA10" i="17"/>
  <c r="G9" i="17"/>
  <c r="M9" i="17" s="1"/>
  <c r="I9" i="17"/>
  <c r="I8" i="17" s="1"/>
  <c r="K9" i="17"/>
  <c r="K8" i="17" s="1"/>
  <c r="O9" i="17"/>
  <c r="Q9" i="17"/>
  <c r="Q8" i="17" s="1"/>
  <c r="V9" i="17"/>
  <c r="V8" i="17" s="1"/>
  <c r="G16" i="17"/>
  <c r="I16" i="17"/>
  <c r="K16" i="17"/>
  <c r="M16" i="17"/>
  <c r="O16" i="17"/>
  <c r="Q16" i="17"/>
  <c r="V16" i="17"/>
  <c r="G20" i="17"/>
  <c r="I20" i="17"/>
  <c r="K20" i="17"/>
  <c r="M20" i="17"/>
  <c r="O20" i="17"/>
  <c r="Q20" i="17"/>
  <c r="V20" i="17"/>
  <c r="G29" i="17"/>
  <c r="M29" i="17" s="1"/>
  <c r="I29" i="17"/>
  <c r="K29" i="17"/>
  <c r="O29" i="17"/>
  <c r="O8" i="17" s="1"/>
  <c r="Q29" i="17"/>
  <c r="V29" i="17"/>
  <c r="G32" i="17"/>
  <c r="M32" i="17" s="1"/>
  <c r="I32" i="17"/>
  <c r="K32" i="17"/>
  <c r="O32" i="17"/>
  <c r="Q32" i="17"/>
  <c r="V32" i="17"/>
  <c r="G36" i="17"/>
  <c r="I36" i="17"/>
  <c r="K36" i="17"/>
  <c r="M36" i="17"/>
  <c r="O36" i="17"/>
  <c r="Q36" i="17"/>
  <c r="V36" i="17"/>
  <c r="G42" i="17"/>
  <c r="I42" i="17"/>
  <c r="K42" i="17"/>
  <c r="M42" i="17"/>
  <c r="O42" i="17"/>
  <c r="Q42" i="17"/>
  <c r="V42" i="17"/>
  <c r="G47" i="17"/>
  <c r="O47" i="17"/>
  <c r="G48" i="17"/>
  <c r="M48" i="17" s="1"/>
  <c r="M47" i="17" s="1"/>
  <c r="I48" i="17"/>
  <c r="I47" i="17" s="1"/>
  <c r="K48" i="17"/>
  <c r="K47" i="17" s="1"/>
  <c r="O48" i="17"/>
  <c r="Q48" i="17"/>
  <c r="Q47" i="17" s="1"/>
  <c r="V48" i="17"/>
  <c r="V47" i="17" s="1"/>
  <c r="G78" i="17"/>
  <c r="I78" i="17"/>
  <c r="K78" i="17"/>
  <c r="M78" i="17"/>
  <c r="O78" i="17"/>
  <c r="Q78" i="17"/>
  <c r="V78" i="17"/>
  <c r="K108" i="17"/>
  <c r="V108" i="17"/>
  <c r="G109" i="17"/>
  <c r="G108" i="17" s="1"/>
  <c r="I109" i="17"/>
  <c r="I108" i="17" s="1"/>
  <c r="K109" i="17"/>
  <c r="O109" i="17"/>
  <c r="O108" i="17" s="1"/>
  <c r="Q109" i="17"/>
  <c r="Q108" i="17" s="1"/>
  <c r="V109" i="17"/>
  <c r="G117" i="17"/>
  <c r="I117" i="17"/>
  <c r="O117" i="17"/>
  <c r="Q117" i="17"/>
  <c r="G118" i="17"/>
  <c r="I118" i="17"/>
  <c r="K118" i="17"/>
  <c r="K117" i="17" s="1"/>
  <c r="M118" i="17"/>
  <c r="M117" i="17" s="1"/>
  <c r="O118" i="17"/>
  <c r="Q118" i="17"/>
  <c r="V118" i="17"/>
  <c r="V117" i="17" s="1"/>
  <c r="K131" i="17"/>
  <c r="V131" i="17"/>
  <c r="G132" i="17"/>
  <c r="G131" i="17" s="1"/>
  <c r="I132" i="17"/>
  <c r="I131" i="17" s="1"/>
  <c r="K132" i="17"/>
  <c r="O132" i="17"/>
  <c r="O131" i="17" s="1"/>
  <c r="Q132" i="17"/>
  <c r="Q131" i="17" s="1"/>
  <c r="V132" i="17"/>
  <c r="AE136" i="17"/>
  <c r="AF136" i="17"/>
  <c r="G206" i="16"/>
  <c r="BA181" i="16"/>
  <c r="BA171" i="16"/>
  <c r="BA170" i="16"/>
  <c r="BA163" i="16"/>
  <c r="BA162" i="16"/>
  <c r="BA152" i="16"/>
  <c r="BA147" i="16"/>
  <c r="BA133" i="16"/>
  <c r="BA126" i="16"/>
  <c r="BA124" i="16"/>
  <c r="BA123" i="16"/>
  <c r="BA122" i="16"/>
  <c r="BA119" i="16"/>
  <c r="BA114" i="16"/>
  <c r="BA112" i="16"/>
  <c r="BA105" i="16"/>
  <c r="BA93" i="16"/>
  <c r="BA87" i="16"/>
  <c r="BA78" i="16"/>
  <c r="BA68" i="16"/>
  <c r="BA65" i="16"/>
  <c r="BA64" i="16"/>
  <c r="BA60" i="16"/>
  <c r="BA59" i="16"/>
  <c r="BA56" i="16"/>
  <c r="BA50" i="16"/>
  <c r="BA43" i="16"/>
  <c r="BA18" i="16"/>
  <c r="BA14" i="16"/>
  <c r="BA12" i="16"/>
  <c r="BA11" i="16"/>
  <c r="G9" i="16"/>
  <c r="M9" i="16" s="1"/>
  <c r="M8" i="16" s="1"/>
  <c r="I9" i="16"/>
  <c r="I8" i="16" s="1"/>
  <c r="K9" i="16"/>
  <c r="K8" i="16" s="1"/>
  <c r="O9" i="16"/>
  <c r="O8" i="16" s="1"/>
  <c r="Q9" i="16"/>
  <c r="Q8" i="16" s="1"/>
  <c r="V9" i="16"/>
  <c r="V8" i="16" s="1"/>
  <c r="G17" i="16"/>
  <c r="I17" i="16"/>
  <c r="K17" i="16"/>
  <c r="M17" i="16"/>
  <c r="O17" i="16"/>
  <c r="Q17" i="16"/>
  <c r="V17" i="16"/>
  <c r="G22" i="16"/>
  <c r="G21" i="16" s="1"/>
  <c r="I22" i="16"/>
  <c r="I21" i="16" s="1"/>
  <c r="K22" i="16"/>
  <c r="O22" i="16"/>
  <c r="O21" i="16" s="1"/>
  <c r="Q22" i="16"/>
  <c r="Q21" i="16" s="1"/>
  <c r="V22" i="16"/>
  <c r="G34" i="16"/>
  <c r="M34" i="16" s="1"/>
  <c r="I34" i="16"/>
  <c r="K34" i="16"/>
  <c r="O34" i="16"/>
  <c r="Q34" i="16"/>
  <c r="V34" i="16"/>
  <c r="G42" i="16"/>
  <c r="I42" i="16"/>
  <c r="K42" i="16"/>
  <c r="K21" i="16" s="1"/>
  <c r="M42" i="16"/>
  <c r="O42" i="16"/>
  <c r="Q42" i="16"/>
  <c r="V42" i="16"/>
  <c r="V21" i="16" s="1"/>
  <c r="G49" i="16"/>
  <c r="I49" i="16"/>
  <c r="K49" i="16"/>
  <c r="M49" i="16"/>
  <c r="O49" i="16"/>
  <c r="Q49" i="16"/>
  <c r="V49" i="16"/>
  <c r="G54" i="16"/>
  <c r="M54" i="16" s="1"/>
  <c r="I54" i="16"/>
  <c r="K54" i="16"/>
  <c r="O54" i="16"/>
  <c r="Q54" i="16"/>
  <c r="V54" i="16"/>
  <c r="G77" i="16"/>
  <c r="M77" i="16" s="1"/>
  <c r="I77" i="16"/>
  <c r="K77" i="16"/>
  <c r="O77" i="16"/>
  <c r="Q77" i="16"/>
  <c r="V77" i="16"/>
  <c r="G86" i="16"/>
  <c r="I86" i="16"/>
  <c r="K86" i="16"/>
  <c r="M86" i="16"/>
  <c r="O86" i="16"/>
  <c r="Q86" i="16"/>
  <c r="V86" i="16"/>
  <c r="G91" i="16"/>
  <c r="I91" i="16"/>
  <c r="K91" i="16"/>
  <c r="M91" i="16"/>
  <c r="O91" i="16"/>
  <c r="Q91" i="16"/>
  <c r="V91" i="16"/>
  <c r="G103" i="16"/>
  <c r="M103" i="16" s="1"/>
  <c r="I103" i="16"/>
  <c r="K103" i="16"/>
  <c r="O103" i="16"/>
  <c r="Q103" i="16"/>
  <c r="V103" i="16"/>
  <c r="G111" i="16"/>
  <c r="M111" i="16" s="1"/>
  <c r="I111" i="16"/>
  <c r="K111" i="16"/>
  <c r="O111" i="16"/>
  <c r="Q111" i="16"/>
  <c r="V111" i="16"/>
  <c r="I117" i="16"/>
  <c r="K117" i="16"/>
  <c r="Q117" i="16"/>
  <c r="V117" i="16"/>
  <c r="G118" i="16"/>
  <c r="G117" i="16" s="1"/>
  <c r="I118" i="16"/>
  <c r="K118" i="16"/>
  <c r="M118" i="16"/>
  <c r="M117" i="16" s="1"/>
  <c r="O118" i="16"/>
  <c r="O117" i="16" s="1"/>
  <c r="Q118" i="16"/>
  <c r="V118" i="16"/>
  <c r="G142" i="16"/>
  <c r="O142" i="16"/>
  <c r="G143" i="16"/>
  <c r="M143" i="16" s="1"/>
  <c r="M142" i="16" s="1"/>
  <c r="I143" i="16"/>
  <c r="I142" i="16" s="1"/>
  <c r="K143" i="16"/>
  <c r="K142" i="16" s="1"/>
  <c r="O143" i="16"/>
  <c r="Q143" i="16"/>
  <c r="Q142" i="16" s="1"/>
  <c r="V143" i="16"/>
  <c r="V142" i="16" s="1"/>
  <c r="I156" i="16"/>
  <c r="K156" i="16"/>
  <c r="Q156" i="16"/>
  <c r="V156" i="16"/>
  <c r="G157" i="16"/>
  <c r="G156" i="16" s="1"/>
  <c r="I157" i="16"/>
  <c r="K157" i="16"/>
  <c r="M157" i="16"/>
  <c r="M156" i="16" s="1"/>
  <c r="O157" i="16"/>
  <c r="O156" i="16" s="1"/>
  <c r="Q157" i="16"/>
  <c r="V157" i="16"/>
  <c r="G160" i="16"/>
  <c r="O160" i="16"/>
  <c r="G161" i="16"/>
  <c r="M161" i="16" s="1"/>
  <c r="M160" i="16" s="1"/>
  <c r="I161" i="16"/>
  <c r="I160" i="16" s="1"/>
  <c r="K161" i="16"/>
  <c r="K160" i="16" s="1"/>
  <c r="O161" i="16"/>
  <c r="Q161" i="16"/>
  <c r="Q160" i="16" s="1"/>
  <c r="V161" i="16"/>
  <c r="V160" i="16" s="1"/>
  <c r="G169" i="16"/>
  <c r="I169" i="16"/>
  <c r="K169" i="16"/>
  <c r="M169" i="16"/>
  <c r="O169" i="16"/>
  <c r="Q169" i="16"/>
  <c r="V169" i="16"/>
  <c r="G176" i="16"/>
  <c r="I176" i="16"/>
  <c r="K176" i="16"/>
  <c r="M176" i="16"/>
  <c r="O176" i="16"/>
  <c r="Q176" i="16"/>
  <c r="V176" i="16"/>
  <c r="G179" i="16"/>
  <c r="G180" i="16"/>
  <c r="M180" i="16" s="1"/>
  <c r="I180" i="16"/>
  <c r="I179" i="16" s="1"/>
  <c r="K180" i="16"/>
  <c r="K179" i="16" s="1"/>
  <c r="O180" i="16"/>
  <c r="Q180" i="16"/>
  <c r="Q179" i="16" s="1"/>
  <c r="V180" i="16"/>
  <c r="V179" i="16" s="1"/>
  <c r="G185" i="16"/>
  <c r="I185" i="16"/>
  <c r="K185" i="16"/>
  <c r="M185" i="16"/>
  <c r="O185" i="16"/>
  <c r="Q185" i="16"/>
  <c r="V185" i="16"/>
  <c r="G190" i="16"/>
  <c r="I190" i="16"/>
  <c r="K190" i="16"/>
  <c r="M190" i="16"/>
  <c r="O190" i="16"/>
  <c r="Q190" i="16"/>
  <c r="V190" i="16"/>
  <c r="G202" i="16"/>
  <c r="M202" i="16" s="1"/>
  <c r="I202" i="16"/>
  <c r="K202" i="16"/>
  <c r="O202" i="16"/>
  <c r="O179" i="16" s="1"/>
  <c r="Q202" i="16"/>
  <c r="V202" i="16"/>
  <c r="AE206" i="16"/>
  <c r="AF206" i="16"/>
  <c r="G162" i="15"/>
  <c r="BA153" i="15"/>
  <c r="BA148" i="15"/>
  <c r="BA134" i="15"/>
  <c r="BA123" i="15"/>
  <c r="BA121" i="15"/>
  <c r="BA119" i="15"/>
  <c r="BA117" i="15"/>
  <c r="BA111" i="15"/>
  <c r="BA100" i="15"/>
  <c r="BA98" i="15"/>
  <c r="BA96" i="15"/>
  <c r="BA94" i="15"/>
  <c r="BA88" i="15"/>
  <c r="BA77" i="15"/>
  <c r="BA75" i="15"/>
  <c r="BA73" i="15"/>
  <c r="BA71" i="15"/>
  <c r="BA65" i="15"/>
  <c r="BA54" i="15"/>
  <c r="BA52" i="15"/>
  <c r="BA50" i="15"/>
  <c r="BA48" i="15"/>
  <c r="BA41" i="15"/>
  <c r="BA34" i="15"/>
  <c r="BA32" i="15"/>
  <c r="BA31" i="15"/>
  <c r="BA30" i="15"/>
  <c r="BA27" i="15"/>
  <c r="G8" i="15"/>
  <c r="K8" i="15"/>
  <c r="O8" i="15"/>
  <c r="V8" i="15"/>
  <c r="G9" i="15"/>
  <c r="I9" i="15"/>
  <c r="I8" i="15" s="1"/>
  <c r="K9" i="15"/>
  <c r="M9" i="15"/>
  <c r="M8" i="15" s="1"/>
  <c r="O9" i="15"/>
  <c r="Q9" i="15"/>
  <c r="Q8" i="15" s="1"/>
  <c r="V9" i="15"/>
  <c r="G13" i="15"/>
  <c r="K13" i="15"/>
  <c r="O13" i="15"/>
  <c r="V13" i="15"/>
  <c r="G14" i="15"/>
  <c r="I14" i="15"/>
  <c r="I13" i="15" s="1"/>
  <c r="K14" i="15"/>
  <c r="M14" i="15"/>
  <c r="M13" i="15" s="1"/>
  <c r="O14" i="15"/>
  <c r="Q14" i="15"/>
  <c r="Q13" i="15" s="1"/>
  <c r="V14" i="15"/>
  <c r="G26" i="15"/>
  <c r="I26" i="15"/>
  <c r="I25" i="15" s="1"/>
  <c r="K26" i="15"/>
  <c r="M26" i="15"/>
  <c r="O26" i="15"/>
  <c r="Q26" i="15"/>
  <c r="Q25" i="15" s="1"/>
  <c r="V26" i="15"/>
  <c r="G46" i="15"/>
  <c r="G25" i="15" s="1"/>
  <c r="I46" i="15"/>
  <c r="K46" i="15"/>
  <c r="K25" i="15" s="1"/>
  <c r="O46" i="15"/>
  <c r="O25" i="15" s="1"/>
  <c r="Q46" i="15"/>
  <c r="V46" i="15"/>
  <c r="V25" i="15" s="1"/>
  <c r="G69" i="15"/>
  <c r="I69" i="15"/>
  <c r="K69" i="15"/>
  <c r="M69" i="15"/>
  <c r="O69" i="15"/>
  <c r="Q69" i="15"/>
  <c r="V69" i="15"/>
  <c r="G92" i="15"/>
  <c r="M92" i="15" s="1"/>
  <c r="I92" i="15"/>
  <c r="K92" i="15"/>
  <c r="O92" i="15"/>
  <c r="Q92" i="15"/>
  <c r="V92" i="15"/>
  <c r="G115" i="15"/>
  <c r="I115" i="15"/>
  <c r="K115" i="15"/>
  <c r="M115" i="15"/>
  <c r="O115" i="15"/>
  <c r="Q115" i="15"/>
  <c r="V115" i="15"/>
  <c r="G138" i="15"/>
  <c r="K138" i="15"/>
  <c r="O138" i="15"/>
  <c r="V138" i="15"/>
  <c r="G139" i="15"/>
  <c r="I139" i="15"/>
  <c r="I138" i="15" s="1"/>
  <c r="K139" i="15"/>
  <c r="M139" i="15"/>
  <c r="M138" i="15" s="1"/>
  <c r="O139" i="15"/>
  <c r="Q139" i="15"/>
  <c r="Q138" i="15" s="1"/>
  <c r="V139" i="15"/>
  <c r="G143" i="15"/>
  <c r="K143" i="15"/>
  <c r="O143" i="15"/>
  <c r="V143" i="15"/>
  <c r="G144" i="15"/>
  <c r="I144" i="15"/>
  <c r="I143" i="15" s="1"/>
  <c r="K144" i="15"/>
  <c r="M144" i="15"/>
  <c r="M143" i="15" s="1"/>
  <c r="O144" i="15"/>
  <c r="Q144" i="15"/>
  <c r="Q143" i="15" s="1"/>
  <c r="V144" i="15"/>
  <c r="G157" i="15"/>
  <c r="K157" i="15"/>
  <c r="O157" i="15"/>
  <c r="V157" i="15"/>
  <c r="G158" i="15"/>
  <c r="I158" i="15"/>
  <c r="I157" i="15" s="1"/>
  <c r="K158" i="15"/>
  <c r="M158" i="15"/>
  <c r="M157" i="15" s="1"/>
  <c r="O158" i="15"/>
  <c r="Q158" i="15"/>
  <c r="Q157" i="15" s="1"/>
  <c r="V158" i="15"/>
  <c r="AE162" i="15"/>
  <c r="G206" i="14"/>
  <c r="BA197" i="14"/>
  <c r="BA192" i="14"/>
  <c r="BA181" i="14"/>
  <c r="BA166" i="14"/>
  <c r="BA159" i="14"/>
  <c r="BA151" i="14"/>
  <c r="BA144" i="14"/>
  <c r="BA125" i="14"/>
  <c r="BA115" i="14"/>
  <c r="BA103" i="14"/>
  <c r="BA96" i="14"/>
  <c r="BA94" i="14"/>
  <c r="BA93" i="14"/>
  <c r="BA92" i="14"/>
  <c r="BA89" i="14"/>
  <c r="BA69" i="14"/>
  <c r="BA62" i="14"/>
  <c r="BA61" i="14"/>
  <c r="BA59" i="14"/>
  <c r="BA55" i="14"/>
  <c r="BA54" i="14"/>
  <c r="BA51" i="14"/>
  <c r="BA50" i="14"/>
  <c r="BA30" i="14"/>
  <c r="BA24" i="14"/>
  <c r="G8" i="14"/>
  <c r="K8" i="14"/>
  <c r="O8" i="14"/>
  <c r="V8" i="14"/>
  <c r="G9" i="14"/>
  <c r="I9" i="14"/>
  <c r="I8" i="14" s="1"/>
  <c r="K9" i="14"/>
  <c r="M9" i="14"/>
  <c r="M8" i="14" s="1"/>
  <c r="O9" i="14"/>
  <c r="Q9" i="14"/>
  <c r="Q8" i="14" s="1"/>
  <c r="V9" i="14"/>
  <c r="G15" i="14"/>
  <c r="G16" i="14"/>
  <c r="I16" i="14"/>
  <c r="I15" i="14" s="1"/>
  <c r="K16" i="14"/>
  <c r="M16" i="14"/>
  <c r="O16" i="14"/>
  <c r="Q16" i="14"/>
  <c r="Q15" i="14" s="1"/>
  <c r="V16" i="14"/>
  <c r="G23" i="14"/>
  <c r="M23" i="14" s="1"/>
  <c r="I23" i="14"/>
  <c r="K23" i="14"/>
  <c r="K15" i="14" s="1"/>
  <c r="O23" i="14"/>
  <c r="Q23" i="14"/>
  <c r="V23" i="14"/>
  <c r="V15" i="14" s="1"/>
  <c r="G29" i="14"/>
  <c r="I29" i="14"/>
  <c r="K29" i="14"/>
  <c r="M29" i="14"/>
  <c r="O29" i="14"/>
  <c r="Q29" i="14"/>
  <c r="V29" i="14"/>
  <c r="G34" i="14"/>
  <c r="AF206" i="14" s="1"/>
  <c r="I34" i="14"/>
  <c r="K34" i="14"/>
  <c r="O34" i="14"/>
  <c r="O15" i="14" s="1"/>
  <c r="Q34" i="14"/>
  <c r="V34" i="14"/>
  <c r="I47" i="14"/>
  <c r="Q47" i="14"/>
  <c r="G48" i="14"/>
  <c r="M48" i="14" s="1"/>
  <c r="M47" i="14" s="1"/>
  <c r="I48" i="14"/>
  <c r="K48" i="14"/>
  <c r="K47" i="14" s="1"/>
  <c r="O48" i="14"/>
  <c r="O47" i="14" s="1"/>
  <c r="Q48" i="14"/>
  <c r="V48" i="14"/>
  <c r="V47" i="14" s="1"/>
  <c r="G88" i="14"/>
  <c r="G87" i="14" s="1"/>
  <c r="I88" i="14"/>
  <c r="K88" i="14"/>
  <c r="K87" i="14" s="1"/>
  <c r="O88" i="14"/>
  <c r="O87" i="14" s="1"/>
  <c r="Q88" i="14"/>
  <c r="V88" i="14"/>
  <c r="V87" i="14" s="1"/>
  <c r="G111" i="14"/>
  <c r="I111" i="14"/>
  <c r="I87" i="14" s="1"/>
  <c r="K111" i="14"/>
  <c r="M111" i="14"/>
  <c r="O111" i="14"/>
  <c r="Q111" i="14"/>
  <c r="Q87" i="14" s="1"/>
  <c r="V111" i="14"/>
  <c r="G141" i="14"/>
  <c r="M141" i="14" s="1"/>
  <c r="I141" i="14"/>
  <c r="K141" i="14"/>
  <c r="O141" i="14"/>
  <c r="Q141" i="14"/>
  <c r="V141" i="14"/>
  <c r="G156" i="14"/>
  <c r="I156" i="14"/>
  <c r="K156" i="14"/>
  <c r="M156" i="14"/>
  <c r="O156" i="14"/>
  <c r="Q156" i="14"/>
  <c r="V156" i="14"/>
  <c r="G171" i="14"/>
  <c r="O171" i="14"/>
  <c r="G172" i="14"/>
  <c r="I172" i="14"/>
  <c r="I171" i="14" s="1"/>
  <c r="K172" i="14"/>
  <c r="M172" i="14"/>
  <c r="O172" i="14"/>
  <c r="Q172" i="14"/>
  <c r="Q171" i="14" s="1"/>
  <c r="V172" i="14"/>
  <c r="G179" i="14"/>
  <c r="M179" i="14" s="1"/>
  <c r="I179" i="14"/>
  <c r="K179" i="14"/>
  <c r="K171" i="14" s="1"/>
  <c r="O179" i="14"/>
  <c r="Q179" i="14"/>
  <c r="V179" i="14"/>
  <c r="V171" i="14" s="1"/>
  <c r="I187" i="14"/>
  <c r="Q187" i="14"/>
  <c r="G188" i="14"/>
  <c r="G187" i="14" s="1"/>
  <c r="I188" i="14"/>
  <c r="K188" i="14"/>
  <c r="K187" i="14" s="1"/>
  <c r="O188" i="14"/>
  <c r="O187" i="14" s="1"/>
  <c r="Q188" i="14"/>
  <c r="V188" i="14"/>
  <c r="V187" i="14" s="1"/>
  <c r="I201" i="14"/>
  <c r="Q201" i="14"/>
  <c r="G202" i="14"/>
  <c r="M202" i="14" s="1"/>
  <c r="M201" i="14" s="1"/>
  <c r="I202" i="14"/>
  <c r="K202" i="14"/>
  <c r="K201" i="14" s="1"/>
  <c r="O202" i="14"/>
  <c r="O201" i="14" s="1"/>
  <c r="Q202" i="14"/>
  <c r="V202" i="14"/>
  <c r="V201" i="14" s="1"/>
  <c r="AE206" i="14"/>
  <c r="G382" i="13"/>
  <c r="BA367" i="13"/>
  <c r="BA346" i="13"/>
  <c r="BA340" i="13"/>
  <c r="BA335" i="13"/>
  <c r="BA334" i="13"/>
  <c r="BA332" i="13"/>
  <c r="BA328" i="13"/>
  <c r="BA273" i="13"/>
  <c r="BA268" i="13"/>
  <c r="BA263" i="13"/>
  <c r="BA222" i="13"/>
  <c r="BA208" i="13"/>
  <c r="BA206" i="13"/>
  <c r="BA205" i="13"/>
  <c r="BA204" i="13"/>
  <c r="BA191" i="13"/>
  <c r="BA184" i="13"/>
  <c r="BA161" i="13"/>
  <c r="BA124" i="13"/>
  <c r="BA119" i="13"/>
  <c r="BA114" i="13"/>
  <c r="BA104" i="13"/>
  <c r="BA65" i="13"/>
  <c r="BA42" i="13"/>
  <c r="BA38" i="13"/>
  <c r="BA36" i="13"/>
  <c r="G9" i="13"/>
  <c r="M9" i="13" s="1"/>
  <c r="I9" i="13"/>
  <c r="I8" i="13" s="1"/>
  <c r="K9" i="13"/>
  <c r="K8" i="13" s="1"/>
  <c r="O9" i="13"/>
  <c r="Q9" i="13"/>
  <c r="Q8" i="13" s="1"/>
  <c r="V9" i="13"/>
  <c r="V8" i="13" s="1"/>
  <c r="G14" i="13"/>
  <c r="I14" i="13"/>
  <c r="K14" i="13"/>
  <c r="M14" i="13"/>
  <c r="O14" i="13"/>
  <c r="Q14" i="13"/>
  <c r="V14" i="13"/>
  <c r="G19" i="13"/>
  <c r="I19" i="13"/>
  <c r="K19" i="13"/>
  <c r="M19" i="13"/>
  <c r="O19" i="13"/>
  <c r="Q19" i="13"/>
  <c r="V19" i="13"/>
  <c r="G22" i="13"/>
  <c r="M22" i="13" s="1"/>
  <c r="I22" i="13"/>
  <c r="K22" i="13"/>
  <c r="O22" i="13"/>
  <c r="O8" i="13" s="1"/>
  <c r="Q22" i="13"/>
  <c r="V22" i="13"/>
  <c r="G26" i="13"/>
  <c r="M26" i="13" s="1"/>
  <c r="I26" i="13"/>
  <c r="K26" i="13"/>
  <c r="O26" i="13"/>
  <c r="Q26" i="13"/>
  <c r="V26" i="13"/>
  <c r="G30" i="13"/>
  <c r="I30" i="13"/>
  <c r="I29" i="13" s="1"/>
  <c r="K30" i="13"/>
  <c r="M30" i="13"/>
  <c r="O30" i="13"/>
  <c r="Q30" i="13"/>
  <c r="Q29" i="13" s="1"/>
  <c r="V30" i="13"/>
  <c r="G35" i="13"/>
  <c r="G29" i="13" s="1"/>
  <c r="I35" i="13"/>
  <c r="K35" i="13"/>
  <c r="O35" i="13"/>
  <c r="O29" i="13" s="1"/>
  <c r="Q35" i="13"/>
  <c r="V35" i="13"/>
  <c r="G41" i="13"/>
  <c r="I41" i="13"/>
  <c r="K41" i="13"/>
  <c r="M41" i="13"/>
  <c r="O41" i="13"/>
  <c r="Q41" i="13"/>
  <c r="V41" i="13"/>
  <c r="G53" i="13"/>
  <c r="M53" i="13" s="1"/>
  <c r="I53" i="13"/>
  <c r="K53" i="13"/>
  <c r="K29" i="13" s="1"/>
  <c r="O53" i="13"/>
  <c r="Q53" i="13"/>
  <c r="V53" i="13"/>
  <c r="V29" i="13" s="1"/>
  <c r="I63" i="13"/>
  <c r="Q63" i="13"/>
  <c r="G64" i="13"/>
  <c r="M64" i="13" s="1"/>
  <c r="M63" i="13" s="1"/>
  <c r="I64" i="13"/>
  <c r="K64" i="13"/>
  <c r="K63" i="13" s="1"/>
  <c r="O64" i="13"/>
  <c r="O63" i="13" s="1"/>
  <c r="Q64" i="13"/>
  <c r="V64" i="13"/>
  <c r="V63" i="13" s="1"/>
  <c r="G69" i="13"/>
  <c r="G68" i="13" s="1"/>
  <c r="I69" i="13"/>
  <c r="K69" i="13"/>
  <c r="K68" i="13" s="1"/>
  <c r="O69" i="13"/>
  <c r="O68" i="13" s="1"/>
  <c r="Q69" i="13"/>
  <c r="V69" i="13"/>
  <c r="V68" i="13" s="1"/>
  <c r="G77" i="13"/>
  <c r="I77" i="13"/>
  <c r="K77" i="13"/>
  <c r="M77" i="13"/>
  <c r="O77" i="13"/>
  <c r="Q77" i="13"/>
  <c r="V77" i="13"/>
  <c r="G84" i="13"/>
  <c r="M84" i="13" s="1"/>
  <c r="I84" i="13"/>
  <c r="K84" i="13"/>
  <c r="O84" i="13"/>
  <c r="Q84" i="13"/>
  <c r="V84" i="13"/>
  <c r="G88" i="13"/>
  <c r="I88" i="13"/>
  <c r="I68" i="13" s="1"/>
  <c r="K88" i="13"/>
  <c r="M88" i="13"/>
  <c r="O88" i="13"/>
  <c r="Q88" i="13"/>
  <c r="Q68" i="13" s="1"/>
  <c r="V88" i="13"/>
  <c r="G93" i="13"/>
  <c r="M93" i="13" s="1"/>
  <c r="I93" i="13"/>
  <c r="K93" i="13"/>
  <c r="O93" i="13"/>
  <c r="Q93" i="13"/>
  <c r="V93" i="13"/>
  <c r="G99" i="13"/>
  <c r="I99" i="13"/>
  <c r="K99" i="13"/>
  <c r="M99" i="13"/>
  <c r="O99" i="13"/>
  <c r="Q99" i="13"/>
  <c r="V99" i="13"/>
  <c r="G103" i="13"/>
  <c r="M103" i="13" s="1"/>
  <c r="I103" i="13"/>
  <c r="K103" i="13"/>
  <c r="O103" i="13"/>
  <c r="Q103" i="13"/>
  <c r="V103" i="13"/>
  <c r="G113" i="13"/>
  <c r="I113" i="13"/>
  <c r="K113" i="13"/>
  <c r="M113" i="13"/>
  <c r="O113" i="13"/>
  <c r="Q113" i="13"/>
  <c r="V113" i="13"/>
  <c r="G118" i="13"/>
  <c r="M118" i="13" s="1"/>
  <c r="I118" i="13"/>
  <c r="K118" i="13"/>
  <c r="O118" i="13"/>
  <c r="Q118" i="13"/>
  <c r="V118" i="13"/>
  <c r="G123" i="13"/>
  <c r="I123" i="13"/>
  <c r="K123" i="13"/>
  <c r="M123" i="13"/>
  <c r="O123" i="13"/>
  <c r="Q123" i="13"/>
  <c r="V123" i="13"/>
  <c r="G130" i="13"/>
  <c r="M130" i="13" s="1"/>
  <c r="I130" i="13"/>
  <c r="K130" i="13"/>
  <c r="O130" i="13"/>
  <c r="Q130" i="13"/>
  <c r="V130" i="13"/>
  <c r="G133" i="13"/>
  <c r="I133" i="13"/>
  <c r="K133" i="13"/>
  <c r="M133" i="13"/>
  <c r="O133" i="13"/>
  <c r="Q133" i="13"/>
  <c r="V133" i="13"/>
  <c r="G136" i="13"/>
  <c r="M136" i="13" s="1"/>
  <c r="I136" i="13"/>
  <c r="K136" i="13"/>
  <c r="O136" i="13"/>
  <c r="Q136" i="13"/>
  <c r="V136" i="13"/>
  <c r="G140" i="13"/>
  <c r="I140" i="13"/>
  <c r="K140" i="13"/>
  <c r="M140" i="13"/>
  <c r="O140" i="13"/>
  <c r="Q140" i="13"/>
  <c r="V140" i="13"/>
  <c r="G178" i="13"/>
  <c r="M178" i="13" s="1"/>
  <c r="I178" i="13"/>
  <c r="K178" i="13"/>
  <c r="O178" i="13"/>
  <c r="Q178" i="13"/>
  <c r="V178" i="13"/>
  <c r="G183" i="13"/>
  <c r="I183" i="13"/>
  <c r="K183" i="13"/>
  <c r="M183" i="13"/>
  <c r="O183" i="13"/>
  <c r="Q183" i="13"/>
  <c r="V183" i="13"/>
  <c r="G188" i="13"/>
  <c r="M188" i="13" s="1"/>
  <c r="I188" i="13"/>
  <c r="K188" i="13"/>
  <c r="O188" i="13"/>
  <c r="Q188" i="13"/>
  <c r="V188" i="13"/>
  <c r="G203" i="13"/>
  <c r="I203" i="13"/>
  <c r="K203" i="13"/>
  <c r="M203" i="13"/>
  <c r="O203" i="13"/>
  <c r="Q203" i="13"/>
  <c r="V203" i="13"/>
  <c r="G211" i="13"/>
  <c r="M211" i="13" s="1"/>
  <c r="I211" i="13"/>
  <c r="K211" i="13"/>
  <c r="O211" i="13"/>
  <c r="Q211" i="13"/>
  <c r="V211" i="13"/>
  <c r="G215" i="13"/>
  <c r="I215" i="13"/>
  <c r="K215" i="13"/>
  <c r="M215" i="13"/>
  <c r="O215" i="13"/>
  <c r="Q215" i="13"/>
  <c r="V215" i="13"/>
  <c r="G221" i="13"/>
  <c r="M221" i="13" s="1"/>
  <c r="I221" i="13"/>
  <c r="K221" i="13"/>
  <c r="O221" i="13"/>
  <c r="Q221" i="13"/>
  <c r="V221" i="13"/>
  <c r="G226" i="13"/>
  <c r="I226" i="13"/>
  <c r="K226" i="13"/>
  <c r="M226" i="13"/>
  <c r="O226" i="13"/>
  <c r="Q226" i="13"/>
  <c r="V226" i="13"/>
  <c r="G230" i="13"/>
  <c r="M230" i="13" s="1"/>
  <c r="I230" i="13"/>
  <c r="K230" i="13"/>
  <c r="O230" i="13"/>
  <c r="Q230" i="13"/>
  <c r="V230" i="13"/>
  <c r="I236" i="13"/>
  <c r="Q236" i="13"/>
  <c r="G237" i="13"/>
  <c r="G236" i="13" s="1"/>
  <c r="I237" i="13"/>
  <c r="K237" i="13"/>
  <c r="K236" i="13" s="1"/>
  <c r="O237" i="13"/>
  <c r="O236" i="13" s="1"/>
  <c r="Q237" i="13"/>
  <c r="V237" i="13"/>
  <c r="V236" i="13" s="1"/>
  <c r="I242" i="13"/>
  <c r="Q242" i="13"/>
  <c r="G243" i="13"/>
  <c r="M243" i="13" s="1"/>
  <c r="M242" i="13" s="1"/>
  <c r="I243" i="13"/>
  <c r="K243" i="13"/>
  <c r="K242" i="13" s="1"/>
  <c r="O243" i="13"/>
  <c r="O242" i="13" s="1"/>
  <c r="Q243" i="13"/>
  <c r="V243" i="13"/>
  <c r="V242" i="13" s="1"/>
  <c r="G251" i="13"/>
  <c r="G250" i="13" s="1"/>
  <c r="I251" i="13"/>
  <c r="K251" i="13"/>
  <c r="K250" i="13" s="1"/>
  <c r="O251" i="13"/>
  <c r="O250" i="13" s="1"/>
  <c r="Q251" i="13"/>
  <c r="V251" i="13"/>
  <c r="V250" i="13" s="1"/>
  <c r="G255" i="13"/>
  <c r="I255" i="13"/>
  <c r="K255" i="13"/>
  <c r="M255" i="13"/>
  <c r="O255" i="13"/>
  <c r="Q255" i="13"/>
  <c r="V255" i="13"/>
  <c r="G261" i="13"/>
  <c r="M261" i="13" s="1"/>
  <c r="I261" i="13"/>
  <c r="K261" i="13"/>
  <c r="O261" i="13"/>
  <c r="Q261" i="13"/>
  <c r="V261" i="13"/>
  <c r="G266" i="13"/>
  <c r="I266" i="13"/>
  <c r="I250" i="13" s="1"/>
  <c r="K266" i="13"/>
  <c r="M266" i="13"/>
  <c r="O266" i="13"/>
  <c r="Q266" i="13"/>
  <c r="Q250" i="13" s="1"/>
  <c r="V266" i="13"/>
  <c r="G272" i="13"/>
  <c r="I272" i="13"/>
  <c r="I271" i="13" s="1"/>
  <c r="K272" i="13"/>
  <c r="M272" i="13"/>
  <c r="O272" i="13"/>
  <c r="Q272" i="13"/>
  <c r="Q271" i="13" s="1"/>
  <c r="V272" i="13"/>
  <c r="G277" i="13"/>
  <c r="G271" i="13" s="1"/>
  <c r="I277" i="13"/>
  <c r="K277" i="13"/>
  <c r="O277" i="13"/>
  <c r="O271" i="13" s="1"/>
  <c r="Q277" i="13"/>
  <c r="V277" i="13"/>
  <c r="G281" i="13"/>
  <c r="I281" i="13"/>
  <c r="K281" i="13"/>
  <c r="M281" i="13"/>
  <c r="O281" i="13"/>
  <c r="Q281" i="13"/>
  <c r="V281" i="13"/>
  <c r="G286" i="13"/>
  <c r="M286" i="13" s="1"/>
  <c r="I286" i="13"/>
  <c r="K286" i="13"/>
  <c r="K271" i="13" s="1"/>
  <c r="O286" i="13"/>
  <c r="Q286" i="13"/>
  <c r="V286" i="13"/>
  <c r="V271" i="13" s="1"/>
  <c r="G290" i="13"/>
  <c r="I290" i="13"/>
  <c r="K290" i="13"/>
  <c r="M290" i="13"/>
  <c r="O290" i="13"/>
  <c r="Q290" i="13"/>
  <c r="V290" i="13"/>
  <c r="G294" i="13"/>
  <c r="M294" i="13" s="1"/>
  <c r="I294" i="13"/>
  <c r="K294" i="13"/>
  <c r="O294" i="13"/>
  <c r="Q294" i="13"/>
  <c r="V294" i="13"/>
  <c r="G300" i="13"/>
  <c r="I300" i="13"/>
  <c r="K300" i="13"/>
  <c r="M300" i="13"/>
  <c r="O300" i="13"/>
  <c r="Q300" i="13"/>
  <c r="V300" i="13"/>
  <c r="G307" i="13"/>
  <c r="M307" i="13" s="1"/>
  <c r="I307" i="13"/>
  <c r="K307" i="13"/>
  <c r="O307" i="13"/>
  <c r="Q307" i="13"/>
  <c r="V307" i="13"/>
  <c r="G314" i="13"/>
  <c r="I314" i="13"/>
  <c r="K314" i="13"/>
  <c r="M314" i="13"/>
  <c r="O314" i="13"/>
  <c r="Q314" i="13"/>
  <c r="V314" i="13"/>
  <c r="G321" i="13"/>
  <c r="M321" i="13" s="1"/>
  <c r="I321" i="13"/>
  <c r="K321" i="13"/>
  <c r="O321" i="13"/>
  <c r="Q321" i="13"/>
  <c r="V321" i="13"/>
  <c r="G325" i="13"/>
  <c r="I325" i="13"/>
  <c r="K325" i="13"/>
  <c r="M325" i="13"/>
  <c r="O325" i="13"/>
  <c r="Q325" i="13"/>
  <c r="V325" i="13"/>
  <c r="G331" i="13"/>
  <c r="M331" i="13" s="1"/>
  <c r="I331" i="13"/>
  <c r="K331" i="13"/>
  <c r="O331" i="13"/>
  <c r="Q331" i="13"/>
  <c r="V331" i="13"/>
  <c r="G339" i="13"/>
  <c r="M339" i="13" s="1"/>
  <c r="M338" i="13" s="1"/>
  <c r="I339" i="13"/>
  <c r="K339" i="13"/>
  <c r="K338" i="13" s="1"/>
  <c r="O339" i="13"/>
  <c r="O338" i="13" s="1"/>
  <c r="Q339" i="13"/>
  <c r="V339" i="13"/>
  <c r="V338" i="13" s="1"/>
  <c r="G345" i="13"/>
  <c r="I345" i="13"/>
  <c r="I338" i="13" s="1"/>
  <c r="K345" i="13"/>
  <c r="M345" i="13"/>
  <c r="O345" i="13"/>
  <c r="Q345" i="13"/>
  <c r="Q338" i="13" s="1"/>
  <c r="V345" i="13"/>
  <c r="G356" i="13"/>
  <c r="K356" i="13"/>
  <c r="O356" i="13"/>
  <c r="V356" i="13"/>
  <c r="G357" i="13"/>
  <c r="I357" i="13"/>
  <c r="I356" i="13" s="1"/>
  <c r="K357" i="13"/>
  <c r="M357" i="13"/>
  <c r="M356" i="13" s="1"/>
  <c r="O357" i="13"/>
  <c r="Q357" i="13"/>
  <c r="Q356" i="13" s="1"/>
  <c r="V357" i="13"/>
  <c r="G361" i="13"/>
  <c r="I361" i="13"/>
  <c r="I360" i="13" s="1"/>
  <c r="K361" i="13"/>
  <c r="M361" i="13"/>
  <c r="O361" i="13"/>
  <c r="Q361" i="13"/>
  <c r="Q360" i="13" s="1"/>
  <c r="V361" i="13"/>
  <c r="G365" i="13"/>
  <c r="M365" i="13" s="1"/>
  <c r="I365" i="13"/>
  <c r="K365" i="13"/>
  <c r="K360" i="13" s="1"/>
  <c r="O365" i="13"/>
  <c r="Q365" i="13"/>
  <c r="V365" i="13"/>
  <c r="V360" i="13" s="1"/>
  <c r="G373" i="13"/>
  <c r="I373" i="13"/>
  <c r="K373" i="13"/>
  <c r="M373" i="13"/>
  <c r="O373" i="13"/>
  <c r="Q373" i="13"/>
  <c r="V373" i="13"/>
  <c r="G377" i="13"/>
  <c r="M377" i="13" s="1"/>
  <c r="I377" i="13"/>
  <c r="K377" i="13"/>
  <c r="O377" i="13"/>
  <c r="O360" i="13" s="1"/>
  <c r="Q377" i="13"/>
  <c r="V377" i="13"/>
  <c r="AE382" i="13"/>
  <c r="AF382" i="13"/>
  <c r="G297" i="12"/>
  <c r="BA289" i="12"/>
  <c r="BA288" i="12"/>
  <c r="BA193" i="12"/>
  <c r="BA182" i="12"/>
  <c r="BA181" i="12"/>
  <c r="BA120" i="12"/>
  <c r="BA115" i="12"/>
  <c r="BA110" i="12"/>
  <c r="BA97" i="12"/>
  <c r="BA96" i="12"/>
  <c r="BA87" i="12"/>
  <c r="BA82" i="12"/>
  <c r="BA70" i="12"/>
  <c r="G9" i="12"/>
  <c r="M9" i="12" s="1"/>
  <c r="I9" i="12"/>
  <c r="I8" i="12" s="1"/>
  <c r="K9" i="12"/>
  <c r="K8" i="12" s="1"/>
  <c r="O9" i="12"/>
  <c r="Q9" i="12"/>
  <c r="Q8" i="12" s="1"/>
  <c r="V9" i="12"/>
  <c r="V8" i="12" s="1"/>
  <c r="G14" i="12"/>
  <c r="I14" i="12"/>
  <c r="K14" i="12"/>
  <c r="M14" i="12"/>
  <c r="O14" i="12"/>
  <c r="Q14" i="12"/>
  <c r="V14" i="12"/>
  <c r="G19" i="12"/>
  <c r="I19" i="12"/>
  <c r="K19" i="12"/>
  <c r="M19" i="12"/>
  <c r="O19" i="12"/>
  <c r="Q19" i="12"/>
  <c r="V19" i="12"/>
  <c r="G24" i="12"/>
  <c r="M24" i="12" s="1"/>
  <c r="I24" i="12"/>
  <c r="K24" i="12"/>
  <c r="O24" i="12"/>
  <c r="O8" i="12" s="1"/>
  <c r="Q24" i="12"/>
  <c r="V24" i="12"/>
  <c r="G31" i="12"/>
  <c r="M31" i="12" s="1"/>
  <c r="I31" i="12"/>
  <c r="K31" i="12"/>
  <c r="O31" i="12"/>
  <c r="Q31" i="12"/>
  <c r="V31" i="12"/>
  <c r="G35" i="12"/>
  <c r="I35" i="12"/>
  <c r="K35" i="12"/>
  <c r="M35" i="12"/>
  <c r="O35" i="12"/>
  <c r="Q35" i="12"/>
  <c r="V35" i="12"/>
  <c r="G39" i="12"/>
  <c r="I39" i="12"/>
  <c r="K39" i="12"/>
  <c r="M39" i="12"/>
  <c r="O39" i="12"/>
  <c r="Q39" i="12"/>
  <c r="V39" i="12"/>
  <c r="G45" i="12"/>
  <c r="M45" i="12" s="1"/>
  <c r="I45" i="12"/>
  <c r="K45" i="12"/>
  <c r="O45" i="12"/>
  <c r="Q45" i="12"/>
  <c r="V45" i="12"/>
  <c r="G50" i="12"/>
  <c r="M50" i="12" s="1"/>
  <c r="I50" i="12"/>
  <c r="K50" i="12"/>
  <c r="O50" i="12"/>
  <c r="Q50" i="12"/>
  <c r="V50" i="12"/>
  <c r="G56" i="12"/>
  <c r="I56" i="12"/>
  <c r="K56" i="12"/>
  <c r="M56" i="12"/>
  <c r="O56" i="12"/>
  <c r="Q56" i="12"/>
  <c r="V56" i="12"/>
  <c r="G61" i="12"/>
  <c r="I61" i="12"/>
  <c r="K61" i="12"/>
  <c r="M61" i="12"/>
  <c r="O61" i="12"/>
  <c r="Q61" i="12"/>
  <c r="V61" i="12"/>
  <c r="G65" i="12"/>
  <c r="M65" i="12" s="1"/>
  <c r="I65" i="12"/>
  <c r="K65" i="12"/>
  <c r="O65" i="12"/>
  <c r="Q65" i="12"/>
  <c r="V65" i="12"/>
  <c r="G69" i="12"/>
  <c r="I69" i="12"/>
  <c r="K69" i="12"/>
  <c r="M69" i="12"/>
  <c r="O69" i="12"/>
  <c r="Q69" i="12"/>
  <c r="V69" i="12"/>
  <c r="G75" i="12"/>
  <c r="I75" i="12"/>
  <c r="K75" i="12"/>
  <c r="M75" i="12"/>
  <c r="O75" i="12"/>
  <c r="Q75" i="12"/>
  <c r="V75" i="12"/>
  <c r="G81" i="12"/>
  <c r="I81" i="12"/>
  <c r="K81" i="12"/>
  <c r="M81" i="12"/>
  <c r="O81" i="12"/>
  <c r="Q81" i="12"/>
  <c r="V81" i="12"/>
  <c r="G86" i="12"/>
  <c r="M86" i="12" s="1"/>
  <c r="I86" i="12"/>
  <c r="K86" i="12"/>
  <c r="O86" i="12"/>
  <c r="Q86" i="12"/>
  <c r="V86" i="12"/>
  <c r="G95" i="12"/>
  <c r="I95" i="12"/>
  <c r="K95" i="12"/>
  <c r="M95" i="12"/>
  <c r="O95" i="12"/>
  <c r="Q95" i="12"/>
  <c r="V95" i="12"/>
  <c r="G109" i="12"/>
  <c r="I109" i="12"/>
  <c r="K109" i="12"/>
  <c r="M109" i="12"/>
  <c r="O109" i="12"/>
  <c r="Q109" i="12"/>
  <c r="V109" i="12"/>
  <c r="G114" i="12"/>
  <c r="I114" i="12"/>
  <c r="K114" i="12"/>
  <c r="M114" i="12"/>
  <c r="O114" i="12"/>
  <c r="Q114" i="12"/>
  <c r="V114" i="12"/>
  <c r="G119" i="12"/>
  <c r="M119" i="12" s="1"/>
  <c r="I119" i="12"/>
  <c r="K119" i="12"/>
  <c r="O119" i="12"/>
  <c r="Q119" i="12"/>
  <c r="V119" i="12"/>
  <c r="G123" i="12"/>
  <c r="I123" i="12"/>
  <c r="K123" i="12"/>
  <c r="M123" i="12"/>
  <c r="O123" i="12"/>
  <c r="Q123" i="12"/>
  <c r="V123" i="12"/>
  <c r="G126" i="12"/>
  <c r="I126" i="12"/>
  <c r="K126" i="12"/>
  <c r="M126" i="12"/>
  <c r="O126" i="12"/>
  <c r="Q126" i="12"/>
  <c r="V126" i="12"/>
  <c r="G129" i="12"/>
  <c r="I129" i="12"/>
  <c r="K129" i="12"/>
  <c r="M129" i="12"/>
  <c r="O129" i="12"/>
  <c r="Q129" i="12"/>
  <c r="V129" i="12"/>
  <c r="G133" i="12"/>
  <c r="M133" i="12" s="1"/>
  <c r="I133" i="12"/>
  <c r="K133" i="12"/>
  <c r="O133" i="12"/>
  <c r="Q133" i="12"/>
  <c r="V133" i="12"/>
  <c r="G144" i="12"/>
  <c r="I144" i="12"/>
  <c r="K144" i="12"/>
  <c r="M144" i="12"/>
  <c r="O144" i="12"/>
  <c r="Q144" i="12"/>
  <c r="V144" i="12"/>
  <c r="G147" i="12"/>
  <c r="M147" i="12" s="1"/>
  <c r="I147" i="12"/>
  <c r="K147" i="12"/>
  <c r="O147" i="12"/>
  <c r="Q147" i="12"/>
  <c r="V147" i="12"/>
  <c r="G158" i="12"/>
  <c r="M158" i="12" s="1"/>
  <c r="I158" i="12"/>
  <c r="I157" i="12" s="1"/>
  <c r="K158" i="12"/>
  <c r="K157" i="12" s="1"/>
  <c r="O158" i="12"/>
  <c r="O157" i="12" s="1"/>
  <c r="Q158" i="12"/>
  <c r="Q157" i="12" s="1"/>
  <c r="V158" i="12"/>
  <c r="V157" i="12" s="1"/>
  <c r="G167" i="12"/>
  <c r="I167" i="12"/>
  <c r="K167" i="12"/>
  <c r="M167" i="12"/>
  <c r="O167" i="12"/>
  <c r="Q167" i="12"/>
  <c r="V167" i="12"/>
  <c r="G180" i="12"/>
  <c r="I180" i="12"/>
  <c r="K180" i="12"/>
  <c r="M180" i="12"/>
  <c r="O180" i="12"/>
  <c r="Q180" i="12"/>
  <c r="V180" i="12"/>
  <c r="G185" i="12"/>
  <c r="I185" i="12"/>
  <c r="K185" i="12"/>
  <c r="M185" i="12"/>
  <c r="O185" i="12"/>
  <c r="Q185" i="12"/>
  <c r="V185" i="12"/>
  <c r="G188" i="12"/>
  <c r="M188" i="12" s="1"/>
  <c r="I188" i="12"/>
  <c r="K188" i="12"/>
  <c r="O188" i="12"/>
  <c r="Q188" i="12"/>
  <c r="V188" i="12"/>
  <c r="G192" i="12"/>
  <c r="I192" i="12"/>
  <c r="K192" i="12"/>
  <c r="M192" i="12"/>
  <c r="O192" i="12"/>
  <c r="Q192" i="12"/>
  <c r="V192" i="12"/>
  <c r="G201" i="12"/>
  <c r="I201" i="12"/>
  <c r="K201" i="12"/>
  <c r="M201" i="12"/>
  <c r="O201" i="12"/>
  <c r="Q201" i="12"/>
  <c r="V201" i="12"/>
  <c r="G210" i="12"/>
  <c r="I210" i="12"/>
  <c r="K210" i="12"/>
  <c r="M210" i="12"/>
  <c r="O210" i="12"/>
  <c r="Q210" i="12"/>
  <c r="V210" i="12"/>
  <c r="G219" i="12"/>
  <c r="M219" i="12" s="1"/>
  <c r="I219" i="12"/>
  <c r="K219" i="12"/>
  <c r="O219" i="12"/>
  <c r="Q219" i="12"/>
  <c r="V219" i="12"/>
  <c r="G228" i="12"/>
  <c r="I228" i="12"/>
  <c r="K228" i="12"/>
  <c r="M228" i="12"/>
  <c r="O228" i="12"/>
  <c r="Q228" i="12"/>
  <c r="V228" i="12"/>
  <c r="G236" i="12"/>
  <c r="I236" i="12"/>
  <c r="K236" i="12"/>
  <c r="M236" i="12"/>
  <c r="O236" i="12"/>
  <c r="Q236" i="12"/>
  <c r="V236" i="12"/>
  <c r="G245" i="12"/>
  <c r="I245" i="12"/>
  <c r="K245" i="12"/>
  <c r="M245" i="12"/>
  <c r="O245" i="12"/>
  <c r="Q245" i="12"/>
  <c r="V245" i="12"/>
  <c r="G254" i="12"/>
  <c r="M254" i="12" s="1"/>
  <c r="I254" i="12"/>
  <c r="K254" i="12"/>
  <c r="O254" i="12"/>
  <c r="Q254" i="12"/>
  <c r="V254" i="12"/>
  <c r="G263" i="12"/>
  <c r="I263" i="12"/>
  <c r="K263" i="12"/>
  <c r="M263" i="12"/>
  <c r="O263" i="12"/>
  <c r="Q263" i="12"/>
  <c r="V263" i="12"/>
  <c r="G272" i="12"/>
  <c r="I272" i="12"/>
  <c r="K272" i="12"/>
  <c r="M272" i="12"/>
  <c r="O272" i="12"/>
  <c r="Q272" i="12"/>
  <c r="V272" i="12"/>
  <c r="G283" i="12"/>
  <c r="M283" i="12" s="1"/>
  <c r="M282" i="12" s="1"/>
  <c r="I283" i="12"/>
  <c r="I282" i="12" s="1"/>
  <c r="K283" i="12"/>
  <c r="K282" i="12" s="1"/>
  <c r="O283" i="12"/>
  <c r="O282" i="12" s="1"/>
  <c r="Q283" i="12"/>
  <c r="Q282" i="12" s="1"/>
  <c r="V283" i="12"/>
  <c r="V282" i="12" s="1"/>
  <c r="G287" i="12"/>
  <c r="I287" i="12"/>
  <c r="K287" i="12"/>
  <c r="K286" i="12" s="1"/>
  <c r="M287" i="12"/>
  <c r="O287" i="12"/>
  <c r="Q287" i="12"/>
  <c r="V287" i="12"/>
  <c r="V286" i="12" s="1"/>
  <c r="G291" i="12"/>
  <c r="G286" i="12" s="1"/>
  <c r="I291" i="12"/>
  <c r="K291" i="12"/>
  <c r="M291" i="12"/>
  <c r="O291" i="12"/>
  <c r="O286" i="12" s="1"/>
  <c r="Q291" i="12"/>
  <c r="V291" i="12"/>
  <c r="G294" i="12"/>
  <c r="M294" i="12" s="1"/>
  <c r="I294" i="12"/>
  <c r="I286" i="12" s="1"/>
  <c r="K294" i="12"/>
  <c r="O294" i="12"/>
  <c r="Q294" i="12"/>
  <c r="Q286" i="12" s="1"/>
  <c r="V294" i="12"/>
  <c r="AE297" i="12"/>
  <c r="AF297" i="12"/>
  <c r="I20" i="1"/>
  <c r="I19" i="1"/>
  <c r="I18" i="1"/>
  <c r="I17" i="1"/>
  <c r="I16" i="1"/>
  <c r="I97" i="1"/>
  <c r="J96" i="1" s="1"/>
  <c r="F63" i="1"/>
  <c r="G23" i="1" s="1"/>
  <c r="G63" i="1"/>
  <c r="G25" i="1" s="1"/>
  <c r="A25"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1" i="1"/>
  <c r="I41" i="1" s="1"/>
  <c r="H40" i="1"/>
  <c r="H39" i="1"/>
  <c r="I39" i="1" s="1"/>
  <c r="I63" i="1" s="1"/>
  <c r="J28" i="1"/>
  <c r="J26" i="1"/>
  <c r="G38" i="1"/>
  <c r="F38" i="1"/>
  <c r="J23" i="1"/>
  <c r="J24" i="1"/>
  <c r="J25" i="1"/>
  <c r="J27" i="1"/>
  <c r="E24" i="1"/>
  <c r="E26" i="1"/>
  <c r="J73" i="1" l="1"/>
  <c r="J75" i="1"/>
  <c r="J79" i="1"/>
  <c r="J81" i="1"/>
  <c r="J83" i="1"/>
  <c r="J85" i="1"/>
  <c r="J87" i="1"/>
  <c r="J89" i="1"/>
  <c r="J91" i="1"/>
  <c r="J93" i="1"/>
  <c r="J95" i="1"/>
  <c r="J71" i="1"/>
  <c r="J77" i="1"/>
  <c r="J70" i="1"/>
  <c r="J72" i="1"/>
  <c r="J74" i="1"/>
  <c r="J76" i="1"/>
  <c r="J78" i="1"/>
  <c r="J80" i="1"/>
  <c r="J82" i="1"/>
  <c r="J84" i="1"/>
  <c r="J86" i="1"/>
  <c r="J88" i="1"/>
  <c r="J90" i="1"/>
  <c r="J92" i="1"/>
  <c r="J94" i="1"/>
  <c r="G26" i="1"/>
  <c r="A26" i="1"/>
  <c r="G28" i="1"/>
  <c r="A23" i="1"/>
  <c r="M135" i="23"/>
  <c r="M273" i="23"/>
  <c r="M99" i="23"/>
  <c r="M8" i="23"/>
  <c r="G135" i="23"/>
  <c r="G99" i="23"/>
  <c r="M348" i="23"/>
  <c r="M347" i="23" s="1"/>
  <c r="G295" i="23"/>
  <c r="M233" i="23"/>
  <c r="M232" i="23" s="1"/>
  <c r="M203" i="23"/>
  <c r="M200" i="23" s="1"/>
  <c r="G273" i="23"/>
  <c r="G8" i="23"/>
  <c r="M89" i="22"/>
  <c r="M67" i="22"/>
  <c r="AF100" i="22"/>
  <c r="G89" i="22"/>
  <c r="M86" i="22"/>
  <c r="M85" i="22" s="1"/>
  <c r="M54" i="22"/>
  <c r="M53" i="22" s="1"/>
  <c r="G48" i="22"/>
  <c r="G67" i="22"/>
  <c r="M13" i="22"/>
  <c r="M8" i="22" s="1"/>
  <c r="M9" i="21"/>
  <c r="M8" i="21" s="1"/>
  <c r="M8" i="20"/>
  <c r="G186" i="20"/>
  <c r="M183" i="20"/>
  <c r="M177" i="20" s="1"/>
  <c r="M21" i="20"/>
  <c r="M8" i="19"/>
  <c r="G8" i="19"/>
  <c r="M39" i="19"/>
  <c r="M23" i="19" s="1"/>
  <c r="M8" i="18"/>
  <c r="G8" i="18"/>
  <c r="M8" i="17"/>
  <c r="G8" i="17"/>
  <c r="M132" i="17"/>
  <c r="M131" i="17" s="1"/>
  <c r="M109" i="17"/>
  <c r="M108" i="17" s="1"/>
  <c r="M179" i="16"/>
  <c r="G8" i="16"/>
  <c r="M22" i="16"/>
  <c r="M21" i="16" s="1"/>
  <c r="AF162" i="15"/>
  <c r="M46" i="15"/>
  <c r="M25" i="15" s="1"/>
  <c r="M171" i="14"/>
  <c r="G201" i="14"/>
  <c r="M188" i="14"/>
  <c r="M187" i="14" s="1"/>
  <c r="M88" i="14"/>
  <c r="M87" i="14" s="1"/>
  <c r="G47" i="14"/>
  <c r="M34" i="14"/>
  <c r="M15" i="14" s="1"/>
  <c r="M360" i="13"/>
  <c r="M8" i="13"/>
  <c r="G338" i="13"/>
  <c r="M251" i="13"/>
  <c r="M250" i="13" s="1"/>
  <c r="G242" i="13"/>
  <c r="M237" i="13"/>
  <c r="M236" i="13" s="1"/>
  <c r="M69" i="13"/>
  <c r="M68" i="13" s="1"/>
  <c r="G63" i="13"/>
  <c r="G360" i="13"/>
  <c r="G8" i="13"/>
  <c r="M277" i="13"/>
  <c r="M271" i="13" s="1"/>
  <c r="M35" i="13"/>
  <c r="M29" i="13" s="1"/>
  <c r="M286" i="12"/>
  <c r="M157" i="12"/>
  <c r="M8" i="12"/>
  <c r="G282" i="12"/>
  <c r="G157" i="12"/>
  <c r="G8" i="12"/>
  <c r="I21" i="1"/>
  <c r="H63" i="1"/>
  <c r="J62" i="1"/>
  <c r="J58" i="1"/>
  <c r="J54" i="1"/>
  <c r="J50" i="1"/>
  <c r="J46" i="1"/>
  <c r="J42" i="1"/>
  <c r="J60" i="1"/>
  <c r="J56" i="1"/>
  <c r="J52" i="1"/>
  <c r="J48" i="1"/>
  <c r="J44" i="1"/>
  <c r="J61" i="1"/>
  <c r="J57" i="1"/>
  <c r="J53" i="1"/>
  <c r="J49" i="1"/>
  <c r="J45" i="1"/>
  <c r="J39" i="1"/>
  <c r="J63" i="1" s="1"/>
  <c r="J59" i="1"/>
  <c r="J55" i="1"/>
  <c r="J51" i="1"/>
  <c r="J47" i="1"/>
  <c r="J43" i="1"/>
  <c r="J41" i="1"/>
  <c r="J97" i="1" l="1"/>
  <c r="G24" i="1"/>
  <c r="A27" i="1" s="1"/>
  <c r="A24" i="1"/>
  <c r="G29" i="1" l="1"/>
  <c r="G27" i="1" s="1"/>
  <c r="A29" i="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10.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1.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2.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3.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14.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authors>
    <author>Petr Guňka</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<sst xmlns="http://schemas.openxmlformats.org/spreadsheetml/2006/main" count="6855" uniqueCount="1744">
  <si>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</si>
  <si>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</si>
  <si>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</si>
  <si>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</si>
  <si>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</si>
  <si>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</si>
  <si>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</si>
  <si>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</si>
  <si>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</si>
  <si>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</si>
  <si>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</si>
  <si>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</si>
  <si>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</si>
  <si>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</si>
  <si>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</si>
  <si>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</si>
  <si>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</si>
  <si>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</si>
  <si>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</si>
  <si>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</si>
  <si>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</si>
  <si>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</si>
  <si>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</si>
  <si>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</si>
  <si>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</si>
  <si>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</si>
  <si>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</si>
  <si>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</si>
  <si>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</si>
  <si>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</si>
  <si>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</si>
  <si>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</si>
  <si>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</si>
  <si>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</si>
  <si>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</si>
  <si>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</si>
  <si>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</si>
  <si>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</si>
  <si>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</si>
  <si>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</si>
  <si>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</si>
  <si>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</si>
  <si>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</si>
  <si>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Ing. Petr Guňka</t>
  </si>
  <si>
    <t>DS01</t>
  </si>
  <si>
    <t xml:space="preserve">Úprava veřejného prostoru náměstí Družby v Ostravě – Porubě </t>
  </si>
  <si>
    <t>Stavba</t>
  </si>
  <si>
    <t>Stavební objekt</t>
  </si>
  <si>
    <t>01</t>
  </si>
  <si>
    <t>BOURACÍ PRÁCE</t>
  </si>
  <si>
    <t>02</t>
  </si>
  <si>
    <t>ZPEVNĚNÉ PLOCHY</t>
  </si>
  <si>
    <t>03</t>
  </si>
  <si>
    <t>Betonové prefabrikované prvky</t>
  </si>
  <si>
    <t>03.1.</t>
  </si>
  <si>
    <t>Schodišťové prvky a stupně</t>
  </si>
  <si>
    <t>03.2.</t>
  </si>
  <si>
    <t>BETONOVÉ TERASY - BS4</t>
  </si>
  <si>
    <t>03.3.</t>
  </si>
  <si>
    <t>Betonové opěrné zdi OP</t>
  </si>
  <si>
    <t>03.4.</t>
  </si>
  <si>
    <t>BETONOVÉ SEDACÍ ZÍDKY - BS1, BS2, BS3</t>
  </si>
  <si>
    <t>04</t>
  </si>
  <si>
    <t>MOBILIÁŘ</t>
  </si>
  <si>
    <t>05</t>
  </si>
  <si>
    <t>VRN - VEDLEJŠÍ ROZPOČTOVÉ NÁKLADY</t>
  </si>
  <si>
    <t>08</t>
  </si>
  <si>
    <t>SADOVÉ ÚPRAVY</t>
  </si>
  <si>
    <t>08.1.</t>
  </si>
  <si>
    <t xml:space="preserve">08.2. </t>
  </si>
  <si>
    <t>Rozovojová péče</t>
  </si>
  <si>
    <t>701</t>
  </si>
  <si>
    <t>PŘELOŽKA PLYNU</t>
  </si>
  <si>
    <t>Přeložka plynu</t>
  </si>
  <si>
    <t>SO 301</t>
  </si>
  <si>
    <t xml:space="preserve">VODVOD, KANALIZACE </t>
  </si>
  <si>
    <t>301</t>
  </si>
  <si>
    <t>Přípojka vody, kanalizace</t>
  </si>
  <si>
    <t>SO 401</t>
  </si>
  <si>
    <t xml:space="preserve"> Přípojka NN</t>
  </si>
  <si>
    <t>Celkem za stavbu</t>
  </si>
  <si>
    <t>CZK</t>
  </si>
  <si>
    <t>Rekapitulace dílů</t>
  </si>
  <si>
    <t>Typ dílu</t>
  </si>
  <si>
    <t>1</t>
  </si>
  <si>
    <t>Zemní práce</t>
  </si>
  <si>
    <t>2</t>
  </si>
  <si>
    <t>Základy a zvláštní zakládání</t>
  </si>
  <si>
    <t>3</t>
  </si>
  <si>
    <t>Svislé a kompletní konstrukce</t>
  </si>
  <si>
    <t>4</t>
  </si>
  <si>
    <t>Vodorovné konstrukce</t>
  </si>
  <si>
    <t>5</t>
  </si>
  <si>
    <t>Komunikace</t>
  </si>
  <si>
    <t>62</t>
  </si>
  <si>
    <t>Úpravy povrchů vnější</t>
  </si>
  <si>
    <t>63</t>
  </si>
  <si>
    <t>Podlahy a podlahové konstrukce</t>
  </si>
  <si>
    <t>8</t>
  </si>
  <si>
    <t>Trubní vedení</t>
  </si>
  <si>
    <t>87</t>
  </si>
  <si>
    <t>Potrubí z trub z plastických hmot</t>
  </si>
  <si>
    <t>89</t>
  </si>
  <si>
    <t>Ostatní konstrukce na trubním vedení</t>
  </si>
  <si>
    <t>9</t>
  </si>
  <si>
    <t>Ostatní konstrukce, bourání</t>
  </si>
  <si>
    <t>91</t>
  </si>
  <si>
    <t>Doplňující práce na komunikaci</t>
  </si>
  <si>
    <t>93</t>
  </si>
  <si>
    <t>Dokončovací práce inženýrských staveb</t>
  </si>
  <si>
    <t>96</t>
  </si>
  <si>
    <t>Bourání konstrukcí</t>
  </si>
  <si>
    <t>99</t>
  </si>
  <si>
    <t>Staveništní přesun hmot</t>
  </si>
  <si>
    <t>711</t>
  </si>
  <si>
    <t>Izolace proti vodě</t>
  </si>
  <si>
    <t>721</t>
  </si>
  <si>
    <t>Vnitřní kanalizace</t>
  </si>
  <si>
    <t>722</t>
  </si>
  <si>
    <t>Vnitřní vodovod</t>
  </si>
  <si>
    <t>725</t>
  </si>
  <si>
    <t>Zařizovací předměty</t>
  </si>
  <si>
    <t>767</t>
  </si>
  <si>
    <t>Konstrukce zámečnické</t>
  </si>
  <si>
    <t>M21</t>
  </si>
  <si>
    <t>Elektromontáže</t>
  </si>
  <si>
    <t>M23</t>
  </si>
  <si>
    <t>Montáže potrubí</t>
  </si>
  <si>
    <t>M46</t>
  </si>
  <si>
    <t>Zemní práce při montážích</t>
  </si>
  <si>
    <t>M66</t>
  </si>
  <si>
    <t>Technologie závlahy</t>
  </si>
  <si>
    <t>D96</t>
  </si>
  <si>
    <t>Přesuny suti a vybouraných hmot</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</si>
  <si>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</si>
  <si>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</si>
  <si>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</si>
  <si>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</si>
  <si>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</si>
  <si>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</si>
  <si>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</si>
  <si>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</si>
  <si>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</si>
  <si>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</si>
  <si>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</si>
  <si>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</si>
  <si>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</si>
  <si>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</si>
  <si>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</si>
  <si>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</si>
  <si>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</si>
  <si>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</si>
  <si>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</si>
  <si>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</si>
  <si>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</si>
  <si>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</si>
  <si>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</si>
  <si>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</si>
  <si>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</si>
  <si>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</si>
  <si>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</si>
  <si>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</si>
  <si>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</si>
  <si>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</si>
  <si>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</si>
  <si>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113105111R00</t>
  </si>
  <si>
    <t>Rozebrání dlažeb z lomového kamene kladených na sucho</t>
  </si>
  <si>
    <t>m2</t>
  </si>
  <si>
    <t>822-1</t>
  </si>
  <si>
    <t>RTS 21/ I</t>
  </si>
  <si>
    <t>RTS 20/ I</t>
  </si>
  <si>
    <t>Práce</t>
  </si>
  <si>
    <t>POL1_</t>
  </si>
  <si>
    <t>s přemístěním hmot na skládku na vzdálenost do 3 m nebo s naložením na dopravní prostředek,</t>
  </si>
  <si>
    <t>SPI</t>
  </si>
  <si>
    <t xml:space="preserve">Odstranění  kamenů : </t>
  </si>
  <si>
    <t>VV</t>
  </si>
  <si>
    <t>Odstranění kamenů 2 kusy, průměru cca 0,5 m. : 2*(0,5*0,5)</t>
  </si>
  <si>
    <t>SPU</t>
  </si>
  <si>
    <t>113106121R00</t>
  </si>
  <si>
    <t>Rozebrání komunikací pro pěší s jakýmkoliv ložem a výplní spár_x000D_
 z betonových nebo kameninových dlaždic nebo tvarovek</t>
  </si>
  <si>
    <t>s přemístěním hmot na skládku na vzdálenost do 3 m nebo s naložením na dopravní prostředek</t>
  </si>
  <si>
    <t xml:space="preserve">Odstranění dlaždic : </t>
  </si>
  <si>
    <t>Odstranění cca 7 m betonových dlaždic 300x300, které jsou rozmístěny v travnatých plochách. : 7*0,3</t>
  </si>
  <si>
    <t>113106122R00</t>
  </si>
  <si>
    <t>Rozebrání komunikací pro pěší s jakýmkoliv ložem a výplní spár_x000D_
 z kamenných dlaždic nebo desek</t>
  </si>
  <si>
    <t xml:space="preserve">B.03 – vybourání mramorových dlážděných ploch : </t>
  </si>
  <si>
    <t>- mramorová dlažba. tl. 30 mm : 24,50</t>
  </si>
  <si>
    <t>113106231R00</t>
  </si>
  <si>
    <t>Rozebrání vozovek a ploch s jakoukoliv výplní spár _x000D_
 v jakékoliv ploše, ze zámkové dlažky, kladených do lože z kameniva</t>
  </si>
  <si>
    <t xml:space="preserve">B.02 – vybourání dlážděných ploch : </t>
  </si>
  <si>
    <t xml:space="preserve">- betonová zámková dlažba tl. 60 mm : </t>
  </si>
  <si>
    <t xml:space="preserve">-do ceny je azpočítáno i odstranění ložné vrstvy v tl. 60 mm ( ložní vrstva  fr. 0-8 mm ) : </t>
  </si>
  <si>
    <t>planimetorváno v programu CAD : 84</t>
  </si>
  <si>
    <t>113107412R00</t>
  </si>
  <si>
    <t>Odstranění podkladů nebo krytů z kameniva těženého, v ploše jednotlivě nad 50 m2, tloušťka vrstvy 120 mm</t>
  </si>
  <si>
    <t xml:space="preserve">B.04 – vybourání asfaltových ploch : </t>
  </si>
  <si>
    <t>- násyp (štěrk, škvára)							120 mm : 52</t>
  </si>
  <si>
    <t>113107523R00</t>
  </si>
  <si>
    <t>Odstranění podkladů nebo krytů z kameniva hrubého drceného, v ploše jednotlivě do 50 m2, tloušťka vrstvy 230 mm</t>
  </si>
  <si>
    <t xml:space="preserve">B.03 - vybourání mramorových dlážděných ploch : </t>
  </si>
  <si>
    <t>- násyp (štěrk frakce 20-250 mm, drobné kameny, úlomky cihel, asfaltu)	230 mm : 24,50</t>
  </si>
  <si>
    <t>113107619R00</t>
  </si>
  <si>
    <t>Odstranění podkladů nebo krytů z kameniva hrubého drceného, v ploše jednotlivě nad 50 m2, tloušťka vrstvy 190 mm</t>
  </si>
  <si>
    <t xml:space="preserve">B.01 – vybourání asfaltových ploch: : </t>
  </si>
  <si>
    <t xml:space="preserve">odstranění stav. podkladu pod zpevněnými asf. plochami : </t>
  </si>
  <si>
    <t xml:space="preserve">- násyp (štěrk frakce 10-20 mm, drobné kameny, hlína)			190 mm : </t>
  </si>
  <si>
    <t>(planimetorváno v aplikaci CAD) : 1113</t>
  </si>
  <si>
    <t>113107623R00</t>
  </si>
  <si>
    <t>Odstranění podkladů nebo krytů z kameniva hrubého drceného, v ploše jednotlivě nad 50 m2, tloušťka vrstvy 230 mm</t>
  </si>
  <si>
    <t xml:space="preserve">planimetorváno v programu CAD : </t>
  </si>
  <si>
    <t>- násyp (štěrk frakce 20-250 mm, drobné kameny, úlomky cihel, asfaltu)	230 mm : 84</t>
  </si>
  <si>
    <t>113108405R00</t>
  </si>
  <si>
    <t>Odstranění podkladů nebo krytů živičných, v ploše jednotlivě nad 50 m2, tloušťka vrstvy 50 mm</t>
  </si>
  <si>
    <t xml:space="preserve">B.01 – vybourání asfaltových ploch : </t>
  </si>
  <si>
    <t>odstranění stav. ploch z litého asfaltu tl. 30 mm (planimetrováno v programu CAD) : 1113</t>
  </si>
  <si>
    <t xml:space="preserve">B.04 - vybourání asfaltových ploch : </t>
  </si>
  <si>
    <t>odstranění stav. ploch z litého asfaltu tl. 30 mm (planimetrováno v programu CAD) : 52</t>
  </si>
  <si>
    <t>113109325R00</t>
  </si>
  <si>
    <t>Odstranění podkladů nebo krytů z betonu prostého, v ploše jednotlivě do 50 m2, tloušťka vrstvy 250 mm</t>
  </si>
  <si>
    <t xml:space="preserve">- betonový podklad pod mramorovými deskami 250 mm : </t>
  </si>
  <si>
    <t>(planimetrováno v aplikaci CAD) : 24,50</t>
  </si>
  <si>
    <t>113109415R00</t>
  </si>
  <si>
    <t>Odstranění podkladů nebo krytů z betonu prostého, v ploše jednotlivě nad 50 m2, tloušťka vrstvy 150 mm</t>
  </si>
  <si>
    <t>-odstranění podkladního betonu v tl. 150 mm : 52</t>
  </si>
  <si>
    <t>113109422R00</t>
  </si>
  <si>
    <t>Odstranění podkladů nebo krytů z betonu prostého, v ploše jednotlivě nad 50 m2, tloušťka vrstvy 220 mm</t>
  </si>
  <si>
    <t>Odstranění betonového podkladu tl. 220 mm (planimetrováno v programu CAD) : 1113</t>
  </si>
  <si>
    <t>113201111R00</t>
  </si>
  <si>
    <t>Vytrhání obrub chodníkových ležatých</t>
  </si>
  <si>
    <t>m</t>
  </si>
  <si>
    <t>s vybouráním lože, s přemístěním hmot na skládku na vzdálenost do 3 m nebo naložením na dopravní prostředek</t>
  </si>
  <si>
    <t xml:space="preserve">Odstranění obrub : </t>
  </si>
  <si>
    <t>Odstranění cca 38 m betonových obrub, které jsou rozmístěny v travnatých a asfaltových plochách. : 38</t>
  </si>
  <si>
    <t>obruby kolem zpevněných a chodníkových ploch : 415</t>
  </si>
  <si>
    <t>113231426R00</t>
  </si>
  <si>
    <t>Bourání liniových odvodňovacích žabů zatížení D400, šířka žlabu 260 mm</t>
  </si>
  <si>
    <t>včetně betonového lože</t>
  </si>
  <si>
    <t>POP</t>
  </si>
  <si>
    <t xml:space="preserve">Odstranění aco drenu : </t>
  </si>
  <si>
    <t>Bude odstraněno 14 m aco drenu. : 14</t>
  </si>
  <si>
    <t>120901121R00</t>
  </si>
  <si>
    <t>Bourání konstrukcí v odkopávkách a prokopávkách z betonu, prostého, pneumatickým kladivem</t>
  </si>
  <si>
    <t>m3</t>
  </si>
  <si>
    <t>800-1</t>
  </si>
  <si>
    <t>korytech vodotečí, melioračních kanálech s přemístěním suti na hromady na vzdálenost do 20 m nebo s naložením na dopravní prostředek,</t>
  </si>
  <si>
    <t xml:space="preserve">B.05 – výkop zeminy –  zpevněné plochy : </t>
  </si>
  <si>
    <t>V zemině se budou bourat skryté konstrukce (zbytky betonových základů, betonové patky, suť apod.) – minimálně 50 % z celkové plochy. : 10</t>
  </si>
  <si>
    <t>122203201R00</t>
  </si>
  <si>
    <t>Odkopávky a prokopávky pro stavbu silnic třída těžitelnosti I. do 100 m3</t>
  </si>
  <si>
    <t>nezapažené, s přemístěním výkopku v příčných profilech na vzdálenost do 15 m nebo s naložením na dopravní prostředek</t>
  </si>
  <si>
    <t xml:space="preserve">(planimetrováno v programu CAD) : </t>
  </si>
  <si>
    <t>- násyp (jíl, žlutohnědý, tuhý)....tl. 90 mm (vrstva pod konstrukcí stav. zpevněných ploch) : 94*0,09</t>
  </si>
  <si>
    <t xml:space="preserve">- násyp (jíl, žlutohnědý, tuhý)						140 mm : </t>
  </si>
  <si>
    <t>(planimetrováno v programu CAD) : 52*0,14</t>
  </si>
  <si>
    <t>122203203R00</t>
  </si>
  <si>
    <t>Odkopávky a prokopávky pro stavbu silnic třída těžitelnosti I. do 10 000 m3</t>
  </si>
  <si>
    <t>Je navrženo sejmutí zeminy v tl. 440 mm, celkem 1322,5 m2 v místě nově navržených tras zpevněných ploch. V zemině se budou bourat skryté konstrukce (zbytky betonových základů, betonové patky, suť apod.) – minimálně 50 % z celkové plochy.</t>
  </si>
  <si>
    <t>vykopávka tl. 440 mm : 1322,50*0,44</t>
  </si>
  <si>
    <t xml:space="preserve">SNAACE PLÁNĚ V PŘÍPADĚ NEÚNOSNOTI ŠD FR 0/125 mm, tl. 300 mm : </t>
  </si>
  <si>
    <t xml:space="preserve">(BUDE PROVEDENO NA ZÁKLADĚ ODSOUHLASENÍ TDI A INVESTORA : </t>
  </si>
  <si>
    <t>K.01 Dlažba - štípaná žula : 1443*0,3</t>
  </si>
  <si>
    <t>K.02 Dlažba betonová pojízdná šedá : 116*0,3</t>
  </si>
  <si>
    <t>K.05 Žulová mozaika tmavá až černá– grafická linie : 63*0,3</t>
  </si>
  <si>
    <t>K.06 Dlažba – štípaná žula v betonu : 48*0,3</t>
  </si>
  <si>
    <t>K.03a Cementobeton – cyklostezka – probarvení do světle bílé barvy : 28*0,3</t>
  </si>
  <si>
    <t>K.03b Cementobeton – cyklostezka – probarvení do červené barvy : 55*0,3</t>
  </si>
  <si>
    <t>122203209R00</t>
  </si>
  <si>
    <t>Odkopávky a prokopávky pro stavbu silnic třída těžitelnosti I. příplatek za lepivost</t>
  </si>
  <si>
    <t>Odkaz na mn. položky pořadí 17 : 1107,80000</t>
  </si>
  <si>
    <t>Odkaz na mn. položky pořadí 16 : 15,74000</t>
  </si>
  <si>
    <t>131201111R00</t>
  </si>
  <si>
    <t>Hloubení nezapažených jam a zářezů do 100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</si>
  <si>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</si>
  <si>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 xml:space="preserve">Výkop zeminy pro betonové zídky a mobiliář, dopravní značení apod : </t>
  </si>
  <si>
    <t>Bude vybráno 5 m3 + 31m3 : 5+31</t>
  </si>
  <si>
    <t>131201119R00</t>
  </si>
  <si>
    <t xml:space="preserve">Hloubení nezapažených jam a zářezů příplatek za lepivost, v hornině 3,  </t>
  </si>
  <si>
    <t>Odkaz na mn. položky pořadí 19 : 36,00000</t>
  </si>
  <si>
    <t>167101102R00</t>
  </si>
  <si>
    <t>Nakládání, skládání, překládání neulehlého výkopku nakládání výkopku_x000D_
 přes 100 m3, z horniny 1 až 4</t>
  </si>
  <si>
    <t>Odkaz na mn. položky pořadí 24 : 497,35000</t>
  </si>
  <si>
    <t>199000002R00</t>
  </si>
  <si>
    <t>Poplatky za skládku horniny 1- 4, skupina 17 05 04 z Katalogu odpadů</t>
  </si>
  <si>
    <t>1710,44</t>
  </si>
  <si>
    <t>162701105RT3.1</t>
  </si>
  <si>
    <t>Vodorovné přemístění výkopku z hor.1-4, nosnost 12 t</t>
  </si>
  <si>
    <t>Vlastní</t>
  </si>
  <si>
    <t>Odovozová vzdálenost dle skládky nebo recyklačního dvora zhotovitele.</t>
  </si>
  <si>
    <t>15,74+581,90+5+1107,80</t>
  </si>
  <si>
    <t>R.01.001</t>
  </si>
  <si>
    <t>Vodorovné přemístění vybouraného materiálu do 2000 m, nosnost 12 t</t>
  </si>
  <si>
    <t xml:space="preserve">Odvoz vybouraného materiálu na sběrný dvůr městského obvodu Poruba k reckylci a podrcení : </t>
  </si>
  <si>
    <t xml:space="preserve">a zpětný dovz recyklovaného materiálu na stavbu ze vzdálensoti 2 km : </t>
  </si>
  <si>
    <t>viz. položka č. 113109325R00 (15 cm k recyklaci) : 24,50*0,15*2</t>
  </si>
  <si>
    <t>viz. položka č. 113109415R00 (15 cm k recyklaci) : 52*0,15*2</t>
  </si>
  <si>
    <t>viz. položka č. 113109422R00 (15 cm na recyklaci) : 1113*0,15*2</t>
  </si>
  <si>
    <t>viz. položka č. 961044111R00 : 11,88*2</t>
  </si>
  <si>
    <t>viz. položka č. 961055111R00 : 51,60*2</t>
  </si>
  <si>
    <t>viz. položka č. 962052211R00 : 3,59*2</t>
  </si>
  <si>
    <t>viz. položka č. 965042141RT2 : 3,18*2</t>
  </si>
  <si>
    <t>R.01.002</t>
  </si>
  <si>
    <t>Nakládání suti k odovozu na recyklaci v množství nad 100 m3</t>
  </si>
  <si>
    <t>R.01.003</t>
  </si>
  <si>
    <t>Recyklace vybouraného materiálu na stavebním dvoře m. obvodu Poruba</t>
  </si>
  <si>
    <t xml:space="preserve">t     </t>
  </si>
  <si>
    <t>Indiv</t>
  </si>
  <si>
    <t>Kompletní náklady na reckylci vybourané suti a hmot ze stavby.</t>
  </si>
  <si>
    <t>viz. položka č. 961044111R00 : 11,88*2,4</t>
  </si>
  <si>
    <t>viz. položka č. 961055111R00 : 51,60*2,4</t>
  </si>
  <si>
    <t>viz. položka č. 962052211R00 : 3,59*2,4</t>
  </si>
  <si>
    <t>viz. položka č. 965042141RT2 : 3,18*2,4</t>
  </si>
  <si>
    <t>961044111R00</t>
  </si>
  <si>
    <t>Bourání základů z betonu prostého</t>
  </si>
  <si>
    <t>801-3</t>
  </si>
  <si>
    <t>nebo vybourání otvorů průřezové plochy přes 4 m2 v základech,</t>
  </si>
  <si>
    <t xml:space="preserve">B.10 - Odstranění terasy : </t>
  </si>
  <si>
    <t>odstraněno 6 viditelných a cca 10-12 skrytých betonových patek : 0,5*0,5*1*18</t>
  </si>
  <si>
    <t xml:space="preserve">Odstranění patek : </t>
  </si>
  <si>
    <t>Odstranění betonových patek 500x500x500. Celkem 3 patky. : 0,5*0,5*0,5*3</t>
  </si>
  <si>
    <t xml:space="preserve">Odstranění betonu : </t>
  </si>
  <si>
    <t>Bude odstraněno cca 7 m3 betonu. : 7</t>
  </si>
  <si>
    <t>961055111R00</t>
  </si>
  <si>
    <t>Bourání základů železobetonových</t>
  </si>
  <si>
    <t>nebo vybourání otvorů průřezové plochy přes 4 m2 v základech</t>
  </si>
  <si>
    <t xml:space="preserve">B.06 - vybourání ŽB schodiště : </t>
  </si>
  <si>
    <t>Bude vybouráno ŽB schodiště včetně základů - celkem 1,6 m3 : 1,6</t>
  </si>
  <si>
    <t xml:space="preserve">B.07 - vybourání ŽB schodiště : </t>
  </si>
  <si>
    <t>Bude vybouráno ŽB schodiště včetně základů - celkem 18 m3 : 18</t>
  </si>
  <si>
    <t xml:space="preserve">B.08 - vybourání ŽB schodiště : </t>
  </si>
  <si>
    <t>Bude vybouráno ŽB schodiště včetně základů - celkem 14,4 m3 : 14,40</t>
  </si>
  <si>
    <t xml:space="preserve">B.09 - vybourání ŽB schodiště : </t>
  </si>
  <si>
    <t>Bude vybouráno ŽB schodiště včetně základů - celkem 13,5 m3 : 13,50</t>
  </si>
  <si>
    <t xml:space="preserve">B.12 - Odstranění stávající zdi (světlíku) u budovy č.p. 1332  : </t>
  </si>
  <si>
    <t>Bude vybourána stávající betonová zeď spolu se základy a kovovou mříží. Délka zdi je 20,5 m, výška 0,70 m a šířka 0,25 m. Hloubka ŽB základů je 0,80 m. Mříž je ukotvena do budovy pomocí vrutů v hmoždinkách, při její demontáži se musí postupovat obezřetně. : 20,50*0,8*0,25</t>
  </si>
  <si>
    <t>962052211R00</t>
  </si>
  <si>
    <t>Bourání zdiva železobetonového nadzákladového</t>
  </si>
  <si>
    <t>nebo vybourání otvorů průřezové plochy přes 4 m2 ve zdivu železobetonovém, včetně pomocného lešení o výšce podlahy do 1900 mm a pro zatížení do 1,5 kPa  (150 kg/m2),</t>
  </si>
  <si>
    <t>Bude vybourána stávající betonová zeď spolu se základy a kovovou mříží. Délka zdi je 20,5 m, výška 0,70 m a šířka 0,25 m.</t>
  </si>
  <si>
    <t>B.12 - Odstranění stávající zdi (světlíku) u budovy č.p. 1332 : 20,50*0,7*0,25</t>
  </si>
  <si>
    <t>965042141RT2</t>
  </si>
  <si>
    <t>Bourání podkladů pod dlažby nebo litých celistvých dlažeb a mazanin  betonových nebo z litého asfaltu, tloušťky do 100 mm, plochy přes 4 m2</t>
  </si>
  <si>
    <t>bourání beton. plochy vstupy do obejktu (tl. 100 mm) : (13,1+18,7)*0,1</t>
  </si>
  <si>
    <t>965081923R00</t>
  </si>
  <si>
    <t>Bourání podlah z betonových nebo čedičových dlaždic, tloušťky do 40 mm, plochy přes 1 m2</t>
  </si>
  <si>
    <t>bez podkladního lože, s jakoukoliv výplní spár</t>
  </si>
  <si>
    <t>bourání beton. plochy vstupy do obejktu (dlažba tl. 40 mm) : (13,1+18,7)</t>
  </si>
  <si>
    <t>966005211R00.1</t>
  </si>
  <si>
    <t>Rozebrání ocel. zábradlí, sloupky do říms/desek</t>
  </si>
  <si>
    <t>Kompletní rozberní stav. zábradlí schodišť včetně odovzu a uložení na skládku dle skládky nebo ryeckylačního dovra zhotovitele</t>
  </si>
  <si>
    <t>odstranění železného oboustranného zábradlí 3,6 m. : 3,6</t>
  </si>
  <si>
    <t>odstranění zábrádlí jdoucím rovnoběžně s budovou 9 m. : 9</t>
  </si>
  <si>
    <t>odstraněn železného oboustranného zábradlí 6 m. : 6</t>
  </si>
  <si>
    <t>96617OA0</t>
  </si>
  <si>
    <t>BOURÁNÍ KONSTRUKCÍ ZE DŘEVA</t>
  </si>
  <si>
    <t>M3</t>
  </si>
  <si>
    <t>Agregovaná položka</t>
  </si>
  <si>
    <t>POL2_</t>
  </si>
  <si>
    <t>položka zahrnuje:</t>
  </si>
  <si>
    <t>- rozbourání konstrukce bez ohledu na použitou technologii</t>
  </si>
  <si>
    <t>- veškeré pomocné konstrukce (lešení a pod.)</t>
  </si>
  <si>
    <t>- veškerou manipulaci s vybouranou sutí a hmotami včetně uložení na skládku</t>
  </si>
  <si>
    <t>- veškeré další práce plynoucí z technologického předpisu a z platných předpisů</t>
  </si>
  <si>
    <t>Bude demontována dřevěná terasa o ploše cca 60 m2. Demontáž terasy bude na místě řešena s majiteli přilehlé pivnice. : 60*3*0,15*0,15</t>
  </si>
  <si>
    <t>96618OA0</t>
  </si>
  <si>
    <t>BOURÁNÍ KONSTRUKCÍ KOVOVÝCH</t>
  </si>
  <si>
    <t>T</t>
  </si>
  <si>
    <t>- rozebrání konstrukce bez ohledu na použitou technologii</t>
  </si>
  <si>
    <t>- veškerou manipulaci s vybouranou sutí a hmotami včetně uložení na skládku.</t>
  </si>
  <si>
    <t xml:space="preserve">B.11 - Demontáž přístřešku  : </t>
  </si>
  <si>
    <t>Bude demontován ocelový přístřešek, včetně dvou zabetonovaných kovových sloupků. Demontáž přístřešku bude na místě řešena s majiteli přilehlé pivnice. : 0,25</t>
  </si>
  <si>
    <t>96687OA0</t>
  </si>
  <si>
    <t>VYBOURÁNÍ ULIČNÍCH VPUSTÍ KOMPLETNÍCH</t>
  </si>
  <si>
    <t>KUS</t>
  </si>
  <si>
    <t>EXP 19</t>
  </si>
  <si>
    <t>- kompletní bourací práce včetně nezbytného rozsahu zemních prací,</t>
  </si>
  <si>
    <t>- veškerou manipulaci s vybouranou sutí a hmotami včetně uložení na skládku,</t>
  </si>
  <si>
    <t>- veškeré další práce plynoucí z technologického předpisu a z platných předpisů,</t>
  </si>
  <si>
    <t>zahrnuje i poplatek za skládku</t>
  </si>
  <si>
    <t xml:space="preserve">Odstranění vpustí : </t>
  </si>
  <si>
    <t>Odstranění 4 ks vpustí. : 4</t>
  </si>
  <si>
    <t>96688OA0</t>
  </si>
  <si>
    <t>VYBOURÁNÍ KANALIZAČ ŠACHET KOMPLETNÍCH</t>
  </si>
  <si>
    <t>odbourání stav. šachet. a příprava pro jejich zvýšení) : 21</t>
  </si>
  <si>
    <t>966897OA0</t>
  </si>
  <si>
    <t>ODSTRANĚNÍ KOŠE</t>
  </si>
  <si>
    <t xml:space="preserve">Odstranění betonových květináčů, laviček, košů, rošt u budovy č.p. 1333 v podchodu : </t>
  </si>
  <si>
    <t>2 lavičky- včetně základů a rošt v podchodu : 2</t>
  </si>
  <si>
    <t>97615OA0</t>
  </si>
  <si>
    <t>VYBOURÁNÍ DROBNÝCH PŘEDMĚTŮ ŽELEZOBET</t>
  </si>
  <si>
    <t xml:space="preserve"> 8 betonových květináčů- včetně základů a rošt v podchodu : 8</t>
  </si>
  <si>
    <t>97617OA0</t>
  </si>
  <si>
    <t>VYBOURÁNÍ DROBNÝCH PŘEDMĚTŮ KOVOVÝCH</t>
  </si>
  <si>
    <t xml:space="preserve">Odstranění železných trubek, sloupků : </t>
  </si>
  <si>
    <t>Odstranění cca 2-3 sloupků a 2-3 trubek (pozůstatky mobiliáře) : 6</t>
  </si>
  <si>
    <t>97619OA0</t>
  </si>
  <si>
    <t>VYBOURÁNÍ DROBNÝCH PŘEDMĚTŮ OSTATNÍCH</t>
  </si>
  <si>
    <t>2 lavičky - včetně základů a rošt v podchodu. : 2</t>
  </si>
  <si>
    <t>R001</t>
  </si>
  <si>
    <t>Odstranění telefonní budky</t>
  </si>
  <si>
    <t>kompl</t>
  </si>
  <si>
    <t>Bude kompletně odstraněna telefonní budka, včetně základů a veškerých příslušenství.</t>
  </si>
  <si>
    <t>Odstranění telefonní budky : 1</t>
  </si>
  <si>
    <t>998225111R00</t>
  </si>
  <si>
    <t>Přesun hmot komunikací a letišť, kryt živičný jakékoliv délky objektu</t>
  </si>
  <si>
    <t>t</t>
  </si>
  <si>
    <t>Přesun hmot</t>
  </si>
  <si>
    <t>POL7_</t>
  </si>
  <si>
    <t>vodorovně do 200 m</t>
  </si>
  <si>
    <t>979082213R00</t>
  </si>
  <si>
    <t>Vodorovná doprava suti po suchu bez naložení, ale se složením a hrubým urovnáním na vzdálenost do 1 km</t>
  </si>
  <si>
    <t>Přesun suti</t>
  </si>
  <si>
    <t>POL8_</t>
  </si>
  <si>
    <t>(od množství je odečtena hmostnost materiálů, ketrý bude odvezen na stavební dvůr městského osbvodu produba k recyklaci)</t>
  </si>
  <si>
    <t>979087212R00</t>
  </si>
  <si>
    <t>Nakládání na dopravní prostředky suti</t>
  </si>
  <si>
    <t>pro vodorovnou dopravu</t>
  </si>
  <si>
    <t>979990001R00</t>
  </si>
  <si>
    <t>Poplatek za skládku stavební suti, skupina 17 09 04 z Katalogu odpadů</t>
  </si>
  <si>
    <t>SUM</t>
  </si>
  <si>
    <t>Odvozovou vzdálenost vybouraných hmot a suti nutno nacenit dle odovozové vzdálenosti skládky, nebo recyklačního dvora zhotoivtele.</t>
  </si>
  <si>
    <t>END</t>
  </si>
  <si>
    <t>171101112R00</t>
  </si>
  <si>
    <t>Uložení sypaniny do násypů zhutněných z hornin nesoudržných sypkých_x000D_
 s relativní ulehlostí l(d) 0,9 pod nebo mimo aktivní zónu</t>
  </si>
  <si>
    <t>s rozprostřením sypaniny ve vrstvách a s hrubým urovnáním,</t>
  </si>
  <si>
    <t xml:space="preserve">dosypání prosotru mezi plání a konstrukcí zpevněných ploch : </t>
  </si>
  <si>
    <t>z ŠD fr. 0-63 mm, hutněno po vrstvách max. 150 mm : 621</t>
  </si>
  <si>
    <t>181101102R00</t>
  </si>
  <si>
    <t>Úprava pláně v zářezech v hornině 1 až 4, se zhutněním</t>
  </si>
  <si>
    <t>vyrovnáním výškových rozdílů, ploch vodorovných a ploch do sklonu 1 : 5.</t>
  </si>
  <si>
    <t xml:space="preserve">ÚPRAVA PLÁNĚ POD ZPEVNĚNÝMI PLOCHAMI DO POŽADOVANÉHO SKLONU : </t>
  </si>
  <si>
    <t>K.01+K.02+K.03a+K.03b+K.04+K.05+K.06 : 1443+116+28+55+492+63+48</t>
  </si>
  <si>
    <t>568211111R00</t>
  </si>
  <si>
    <t>Vyztužení podkladní vrstvy z geomříže, sklon povrchu do 1:5, role šířky 3 m</t>
  </si>
  <si>
    <t>58344197R</t>
  </si>
  <si>
    <t>štěrkodrť frakce 0,0 až 63,0 mm; třída A</t>
  </si>
  <si>
    <t>SPCM</t>
  </si>
  <si>
    <t>Specifikace</t>
  </si>
  <si>
    <t>POL3_</t>
  </si>
  <si>
    <t>z ŠD fr. 0-63 mm, hutněno po vrstvách max. 150 mm : 621*2,0</t>
  </si>
  <si>
    <t>69310204R</t>
  </si>
  <si>
    <t>geomříž trojosá; plošná hmotnost 240 g/m2; velikost oka 40 x 40 mm</t>
  </si>
  <si>
    <t>273314811R00</t>
  </si>
  <si>
    <t>Beton základových desek prostý, odolný proti chemicky agresivnímu prostředí třídy C 30/37 XA3</t>
  </si>
  <si>
    <t>801-1</t>
  </si>
  <si>
    <t>dodávka a uložení betonu do připravené konstrukce,</t>
  </si>
  <si>
    <t xml:space="preserve">K.06 Dlažba – štípaná žula v betonu : </t>
  </si>
  <si>
    <t>Vodonepropustný beton					100 mm : 68*1,05*0,1</t>
  </si>
  <si>
    <t>212810010RAD</t>
  </si>
  <si>
    <t>Trativody z flexibilních trubek lože ze štěrkopísku a obsyp z drceného kameniva, d 160 mm</t>
  </si>
  <si>
    <t>AP-HSV</t>
  </si>
  <si>
    <t>Lože pro trativody, položení trubek, obsyp potrubí sypaninou z vhodných hornin, nebo materiálem připraveným podél výkopu ve vzdálenosti do 3 m od jeho kraje.  Bez výkopu rýhy.</t>
  </si>
  <si>
    <t>- prostor mezi novými opěrnými zídkami a stávajícímu objektu bude vyplněn z čísti násypem z kačírku a tento prostor bude opatřen drenážním potrubím Ř150mm, toto drenážní potrubí bude provedeno i před základovým pásem zídky a drenáže budou svedeny spádem cca 1% do revizních šachet Ř600mm</t>
  </si>
  <si>
    <t>58*1,05</t>
  </si>
  <si>
    <t>21452OA0</t>
  </si>
  <si>
    <t>SANAČNÍ VRSTVY Z KAMENIVA DRCENÉHO</t>
  </si>
  <si>
    <t>položka zahrnuje dodávku předepsaného kameniva, mimostaveništní a vnitrostaveništní dopravu a jeho uložení</t>
  </si>
  <si>
    <t>není-li v zadávací dokumentaci uvedeno jinak, jedná se o nakupovaný materiál</t>
  </si>
  <si>
    <t xml:space="preserve">SANACE PLÁNĚ V PŘÍPADĚ NEÚNOSNOTI ŠD FR 0/125 mm : </t>
  </si>
  <si>
    <t>K.01 Dlažba - štípaná žula : 1443*0,5*0,1</t>
  </si>
  <si>
    <t>K.02 Dlažba betonová pojízdná šedá : 116*0,5*0,5</t>
  </si>
  <si>
    <t>K.05 Žulová mozaika tmavá až černá– grafická linie : 63*0,5*0,5</t>
  </si>
  <si>
    <t>K.06 Dlažba – štípaná žula v betonu : 48*0,5*0,1</t>
  </si>
  <si>
    <t>K.03a Cementobeton – cyklostezka – probarvení do světle bílé barvy : 28*0,5*0,5</t>
  </si>
  <si>
    <t>K.03b Cementobeton – cyklostezka – probarvení do červené barvy : 55*0,5*0,5</t>
  </si>
  <si>
    <t>21461COA0</t>
  </si>
  <si>
    <t>SEPARAČNÍ GEOTEXTILIE DO 300G/M2</t>
  </si>
  <si>
    <t>M2</t>
  </si>
  <si>
    <t>EXP 20</t>
  </si>
  <si>
    <t>K.01 Dlažba - štípaná žula : 1443</t>
  </si>
  <si>
    <t>K.02 Dlažba betonová pojízdná šedá : 116</t>
  </si>
  <si>
    <t>K.05 Žulová mozaika tmavá až černá– grafická linie : 63</t>
  </si>
  <si>
    <t>K.06 Dlažba – štípaná žula v betonu : 48</t>
  </si>
  <si>
    <t>K.03a Cementobeton – cyklostezka – probarvení do světle bílé barvy : 28</t>
  </si>
  <si>
    <t>K.03b Cementobeton – cyklostezka – probarvení do červené barvy : 55</t>
  </si>
  <si>
    <t>328151111R00</t>
  </si>
  <si>
    <t>Montáž sklepních světlíků z plastu světlík a rošt</t>
  </si>
  <si>
    <t>kus</t>
  </si>
  <si>
    <t>osazení hmoždinek, nanesení těsnicího tmelu, vložení roštu, osazení tělesa světlíku a přišroubování, montáž zápachové uzávěrky,</t>
  </si>
  <si>
    <t>564851111RT2</t>
  </si>
  <si>
    <t>Podklad ze štěrkodrti s rozprostřením a zhutněním frakce 0-32 mm, tloušťka po zhutnění 150 mm</t>
  </si>
  <si>
    <t xml:space="preserve">Štěrkodrť 0-32	ŠDA 0-32	tl.150 mm, ČSN 73 6126-1,Edef = 100 MPa : </t>
  </si>
  <si>
    <t>K.01 Dlažba - štípaná žula : 1443*1,05</t>
  </si>
  <si>
    <t>K.02 Dlažba betonová pojízdná šedá : 116*1,05</t>
  </si>
  <si>
    <t>K.05 Žulová mozaika tmavá až černá– grafická linie : 63*1,05</t>
  </si>
  <si>
    <t>K.06 Dlažba – štípaná žula v betonu : 48*1,05</t>
  </si>
  <si>
    <t>- plocha, na ketrou bude použit recyklát z objektu 01 : -1657,83</t>
  </si>
  <si>
    <t>564851111RT4</t>
  </si>
  <si>
    <t>Podklad ze štěrkodrti s rozprostřením a zhutněním frakce 0-63 mm, tloušťka po zhutnění 150 mm</t>
  </si>
  <si>
    <t xml:space="preserve">Štěrkodrť 0-63 TL. 150mm : </t>
  </si>
  <si>
    <t>564861111RT2</t>
  </si>
  <si>
    <t>Podklad ze štěrkodrti s rozprostřením a zhutněním frakce 0-32 mm, tloušťka po zhutnění 200 mm</t>
  </si>
  <si>
    <t xml:space="preserve">Štěrkodrť 0-32 bez prachových částic		ŠDA 0-32     200 mm        ČSN 73 6126-1 Edef = 45 MPa : </t>
  </si>
  <si>
    <t>K.04 Kartáčovaný beton – dilatace po částech – „plato“ : 492*1,05</t>
  </si>
  <si>
    <t>567122114R00</t>
  </si>
  <si>
    <t>Podklad z kameniva zpevněného cementem SC C8/10, tloušťka po zhutnění 150 mm</t>
  </si>
  <si>
    <t>bez dilatačních spár, s rozprostřením a zhutněním, ošetřením povrchu podkladu vodou</t>
  </si>
  <si>
    <t>K.03a Cementobeton – cyklostezka – probarvení do světle bílé barvy : 28*1,05</t>
  </si>
  <si>
    <t>K.03b Cementobeton – cyklostezka – probarvení do červené barvy : 55*1,05</t>
  </si>
  <si>
    <t>567132115R00</t>
  </si>
  <si>
    <t>Podklad z kameniva zpevněného cementem SC C8/10, tloušťka po zhutnění 200 mm</t>
  </si>
  <si>
    <t>Kamenivo zpevněné cementem 				SC8/10	            150mm</t>
  </si>
  <si>
    <t>492*1,05</t>
  </si>
  <si>
    <t>579511111R00</t>
  </si>
  <si>
    <t xml:space="preserve">Bezpečnostní protismykový nátěr povrchu komunikací polyuretanový včetně penetrace podkladu a křemičitého zásypu </t>
  </si>
  <si>
    <t>včetně penetrace podkladu a zásypu nátěru křemičitým pískem</t>
  </si>
  <si>
    <t>K.03b Cementobeton – cyklostezka – probarvení do červené barvy : 28*1,05</t>
  </si>
  <si>
    <t>591211111R00</t>
  </si>
  <si>
    <t>Kladení dlažby z kostek drobných z kamene, do lože z kameniva těženého tloušťky 50 mm</t>
  </si>
  <si>
    <t>s provedením lože do 50 mm, s vyplněním spár, s dvojím beraněním a se smetením přebytečného materiálu na krajnici</t>
  </si>
  <si>
    <t>K.01 Dlažba – štípaná žula</t>
  </si>
  <si>
    <t/>
  </si>
  <si>
    <t>Štípaná žula - nepravidelný tvar		DL I		100 mm		ČSN 73 6131</t>
  </si>
  <si>
    <t>Ložní vrstva F4/8				L		40 mm		ČSN 73 6131</t>
  </si>
  <si>
    <t xml:space="preserve">K.01 Dlažba – štípaná žula : </t>
  </si>
  <si>
    <t xml:space="preserve">Štípaná žula - nepravidelný tvar, DL I	tl.100 mm	,ČSN 73 6131 : </t>
  </si>
  <si>
    <t>Ložní vrstva  tl. 40 mm : 1443*1,05</t>
  </si>
  <si>
    <t>591241111R00</t>
  </si>
  <si>
    <t>Kladení dlažby z kostek drobných z kamene, do lože z cementové malty tloušťky 50 mm</t>
  </si>
  <si>
    <t>Štípaná žula - nepravidelný tvar		DL I		100 mm		ČSN 73 6131 : 48*1,05</t>
  </si>
  <si>
    <t>596111111R00</t>
  </si>
  <si>
    <t>Kladení dlažby z mozaiky komunikací pro pěší do lože z kameniva těženého, 1barva</t>
  </si>
  <si>
    <t>s provedením lože tl. do 40 mm, s vyplněním spár, s dvojím beraněním a se smetením přebytečného materiálu na vzdálenost do 3 m</t>
  </si>
  <si>
    <t xml:space="preserve">K.05 Žulová mozaika tmavá až černá- grafická linie  : </t>
  </si>
  <si>
    <t>Dlažební kostka drobná 4/6 - mozaika	DL I		60 mm		ČSN 73 6131 : 63*1,05</t>
  </si>
  <si>
    <t>596215040R00</t>
  </si>
  <si>
    <t>Kladení zámkové dlažby do drtě tloušťka dlažby 80 mm, tloušťka lože 40 mm</t>
  </si>
  <si>
    <t>s provedením lože z kameniva drceného, s vyplněním spár, s dvojitým hutněním a se smetením přebytečného materiálu na krajnici. S dodáním hmot pro lože a výplň spár.</t>
  </si>
  <si>
    <t>K.02 Dlažba betonová pojízdná šedá</t>
  </si>
  <si>
    <t>Betonová dlažba 200x200x80		DL I		80 mm		ČSN 73 6131</t>
  </si>
  <si>
    <t>116*1,05</t>
  </si>
  <si>
    <t>596291111R00</t>
  </si>
  <si>
    <t>Řezání zámkové dlažby tloušťky 60 mm</t>
  </si>
  <si>
    <t>Odkaz na mn. položky pořadí 32 : 5,77500</t>
  </si>
  <si>
    <t>596291113R00</t>
  </si>
  <si>
    <t>Řezání zámkové dlažby tloušťky 80 mm</t>
  </si>
  <si>
    <t>Odkaz na mn. položky pořadí 33 : 121,80000</t>
  </si>
  <si>
    <t>596715021R00</t>
  </si>
  <si>
    <t>Kladení vodicí linie pro nevidomé a slabozraké z dlažby tloušťky 60 mm, osazené do lože z kamenné drtě, tloušťky 40 mm</t>
  </si>
  <si>
    <t>Umělá vodící linie – šířka 400 mm, betonová dlažba s drážkami (tl. 60 mm) – 5,5 m2. Viz. situace.</t>
  </si>
  <si>
    <t>5,5*1,05</t>
  </si>
  <si>
    <t>02R002</t>
  </si>
  <si>
    <t>Kryt cementobetonový vozovek skupiny CB I tl 150 mm - PROBARVENÝ BETON</t>
  </si>
  <si>
    <t>Broušený beton dilatovaný po částech se spodní výztuží	CB I		150 mm		ČSN 73 6131</t>
  </si>
  <si>
    <t>- plocha plata - 92,20m2</t>
  </si>
  <si>
    <t>- plocha KARI sítí 150/150/6mm - 184,40m2/0,559t (3,03kg/m2)</t>
  </si>
  <si>
    <t>- délka hlavních dilatačních spár - 45,59bm</t>
  </si>
  <si>
    <t>- délka smršťovacích spár - 14,49bm</t>
  </si>
  <si>
    <t>- délka dilatačních spár kolem šachtic - 2,00bm</t>
  </si>
  <si>
    <t>- délka dilatační spáry kolem budovy - 17,10bm</t>
  </si>
  <si>
    <t>- plocha plata - 446,42m2</t>
  </si>
  <si>
    <t>- plocha KARI sítí 150/150/6mm - 892,84m2/2,705t (3,03kg/m2)</t>
  </si>
  <si>
    <t>- délka hlavních dilatačních spár - 245,59bm</t>
  </si>
  <si>
    <t>- délka smršťovacích spár - 76,26bm</t>
  </si>
  <si>
    <t>- délka dilatačních spár kolem šachtic - 31,9bm</t>
  </si>
  <si>
    <t>- délka dilatační spáry kolem budovy - 79,50bm</t>
  </si>
  <si>
    <t>- dodání směsi v požadované kvalitě a výztuže v předepsaném množství</t>
  </si>
  <si>
    <t>- očištění podkladu</t>
  </si>
  <si>
    <t>- uložení směsi a výztuže dle předepsaného technologického předpisu a zhutnění vrstvy v předepsané tloušťce</t>
  </si>
  <si>
    <t>- zřízení vrstvy bez rozlišení šířky, pokládání vrstvy po etapách, včetně pracovních spar a spojů</t>
  </si>
  <si>
    <t>- úpravu napojení, ukončení</t>
  </si>
  <si>
    <t>- úpravu dilatačních spar včetně předepsané výztuže</t>
  </si>
  <si>
    <t>- úpravu povrchu krytu uvedenou v kapitole 7.10 ČSN 73 6123-1</t>
  </si>
  <si>
    <t>- navrtání otvorů a osazení kotev a kluzných trnů v napojovacích spárách</t>
  </si>
  <si>
    <t>-vnitrostaveništní a mimostaveništní dovoz a manipulaci</t>
  </si>
  <si>
    <t>- nezahrnuje postřiky, nátěry</t>
  </si>
  <si>
    <t xml:space="preserve">K.04 Kartáčovaný beton – dilatace po částech – „plato“ : </t>
  </si>
  <si>
    <t xml:space="preserve">Broušený beton dilatovaný po částech se spodní výztuží	CB I		150 mm		ČSN 73 6131 : </t>
  </si>
  <si>
    <t xml:space="preserve">BETON CBI ODPOVÍDAJÍCÍ TŘÍDĚ C30/37-XF4, XD3 : </t>
  </si>
  <si>
    <t xml:space="preserve">VYZTUŽENÝ KARI SÍTÍ 2x150/150/6mm : </t>
  </si>
  <si>
    <t xml:space="preserve">HORNÍ KRYTI KARI SÍTĚ min. 40mm, DOLNÍ min. 25mm : </t>
  </si>
  <si>
    <t>PLATO Č.1 : 92,20*1,02</t>
  </si>
  <si>
    <t>PLATO Č.2 : 446,42*1,02</t>
  </si>
  <si>
    <t>zabetonování odbouraných ploch vstupů do obejktů - vstup1+vstup2 CB I tl. 150 mm : (18,7+13,1)*1,05</t>
  </si>
  <si>
    <t>02R003</t>
  </si>
  <si>
    <t>Podklad z recyklátu fr. 0-32 po zhutn.tl.15 cm</t>
  </si>
  <si>
    <t>Podklad z recyklátu frakce 0-32 mm tl. 15 cm po zhutnění.</t>
  </si>
  <si>
    <t>bude použit materiál odvezen na recyklacy v rámci objektu 01 : 24,50+52+1113+11,87/0,15+51,60/0,15+3,60/0,15+3,18/0,15</t>
  </si>
  <si>
    <t xml:space="preserve">(rozprostření a zhutnění vrstvy z recyklátů v tl. 150 mm) : </t>
  </si>
  <si>
    <t>596415040R00.1</t>
  </si>
  <si>
    <t>Kladení kamenné dlažby tl. 6 cm do drtě tl. 4 cm</t>
  </si>
  <si>
    <t>(tl. 60 mm) – 35 m2. Viz. situace.</t>
  </si>
  <si>
    <t>35*1,05</t>
  </si>
  <si>
    <t>581434OA0</t>
  </si>
  <si>
    <t>CEMENTOBET KRYT DVOUVRSTVÝ VYZTUŽENÝ TŘ III TL DO 150MM</t>
  </si>
  <si>
    <t xml:space="preserve">K.03a Cementobeton – cyklostezka – probarvení do světle bílé barvy : </t>
  </si>
  <si>
    <t>Cementobetonový kryt				CB III		150 mm	      ČSN EN 13108-1 : 28*1,05</t>
  </si>
  <si>
    <t xml:space="preserve">K.03b Cementobeton – cyklostezka – probarvení do červené barvy : </t>
  </si>
  <si>
    <t>Cementobetonový kryt				CB III		150 mm	      ČSN EN 13108-1 : 55*1,05</t>
  </si>
  <si>
    <t>02R001</t>
  </si>
  <si>
    <t>Kladení a dodávka dlažby z SLP z umělého kamene</t>
  </si>
  <si>
    <t xml:space="preserve">m2    </t>
  </si>
  <si>
    <t>Varovný pás – šířka 400 mm, slepecká  dlažba z umělého kamene s výstupky nepravidelného tvaru dle TN TZÚS 12.03.04, rastr 60x60 mm (tl. 60 mm), barva černá, dlaždice se kladou do suché vápenné nebo nastavované malty o tloušťce 3 až 5 cm, rozprostřené na dobře zhutněném podkladu – 2,5 m2. Nalepovací fólie – 2,5 m2. Viz. situace.</t>
  </si>
  <si>
    <t>Signální pás – šířka 800 mm, slepecká  dlažba z umělého kamene s výstupky nepravidelného tvaru dle TN TZÚS 12.03.04, rastr 60x60 mm (tl. 60 mm), barva černá, dlaždice se kladou do suché vápenné nebo nastavované malty o tloušťce 3 až 5 cm, rozprostřené na dobře zhutněném podkladu – 27,5 m2. Nalepovací fólie – 5,8 m2. Viz. situace.</t>
  </si>
  <si>
    <t>Hmatný pás – šířka 300 mm, slepecká dlažba z umělého kamene s výstupky nepravidelného tvaru dle TN TZÚS 12.03.04, rastr 60x60 mm (tl. 60 mm), barva černá, dlaždice se kladou do suché vápenné nebo nastavované malty o tloušťce 3 až 5 cm, rozprostřené na dobře zhutněném podkladu – 25 m2. Viz. situace.</t>
  </si>
  <si>
    <t>Kompletní dodávky a osazení, včetně lože tl. 40 mm, řezání, vnitrostavěnistní a mimostavěnistní doparva.</t>
  </si>
  <si>
    <t>(2,5+27,5+25)*1,05</t>
  </si>
  <si>
    <t>58380010R</t>
  </si>
  <si>
    <t>mozaika dlažební štípaná; materiálová skupina I/2 (žula); 4/6 cm; šedobílá</t>
  </si>
  <si>
    <t>Dlažební kostka drobná 4/6 - mozaika : (63*1,05)/8</t>
  </si>
  <si>
    <t>58380120.AR</t>
  </si>
  <si>
    <t>kostka dlažební materiálová skupina I/2 (žula); tř. I.; 8/10 cm</t>
  </si>
  <si>
    <t xml:space="preserve">Štípaná žula - nepravidelný tvar, DL I tl.100 mm : </t>
  </si>
  <si>
    <t xml:space="preserve">Ložní vrstva  tl. 40 mm : </t>
  </si>
  <si>
    <t>1421*1,05</t>
  </si>
  <si>
    <t>58381315R.1</t>
  </si>
  <si>
    <t>Deska dlažební řezaná do 0,24 m2 tl. 6 cm žula</t>
  </si>
  <si>
    <t>59245040R</t>
  </si>
  <si>
    <t>dlažba betonová zámková, dvouvrstvá; čtverec; dlaždice pro nevidomé, s vodicí linií; šedá; l = 200 mm; š = 200 mm; tl. 60,0 mm</t>
  </si>
  <si>
    <t>5924511910R</t>
  </si>
  <si>
    <t>dlažba betonová dvouvrstvá; čtverec; šedá; l = 200 mm; š = 200 mm; tl. 80,0 mm</t>
  </si>
  <si>
    <t>62592OA0</t>
  </si>
  <si>
    <t>ÚPRAVA POVRCHU BETONOVÝCH PLOCH A KONSTRUKCÍ - STRIÁŽ</t>
  </si>
  <si>
    <t>- provedení předepsané úpravy</t>
  </si>
  <si>
    <t>28+55+492</t>
  </si>
  <si>
    <t>631312611RM1</t>
  </si>
  <si>
    <t xml:space="preserve">Mazanina z betonu prostého tl. přes 50 do 80 mm třídy C 16/20,  </t>
  </si>
  <si>
    <t>(z kameniva) hlazená dřevěným hladítkem</t>
  </si>
  <si>
    <t>Včetně vytvoření dilatačních spár, bez zaplnění.</t>
  </si>
  <si>
    <t xml:space="preserve">vyrovnávací beton po odbourání beton částí konstrukcí - průměrná tl. 50 mm : </t>
  </si>
  <si>
    <t>48*1,05</t>
  </si>
  <si>
    <t>(13,7+18,7)*1,05</t>
  </si>
  <si>
    <t>871313121RT1</t>
  </si>
  <si>
    <t>Montáž trub z plastu, gumový kroužek, DN 150, včetně dodávky trub PVC hrdlových 110x3,0x5000</t>
  </si>
  <si>
    <t>RTS 20/ II</t>
  </si>
  <si>
    <t>- kompletní dodávka montáž včetně všech spojovacích protředků a prvků</t>
  </si>
  <si>
    <t>odvodnění světlíku : 4,0*1,05</t>
  </si>
  <si>
    <t>898011911RA0</t>
  </si>
  <si>
    <t>Kabelová chránička z PVC, DN 110 mm</t>
  </si>
  <si>
    <t>včetně obsypu chrániky pískem</t>
  </si>
  <si>
    <t>Položka obsahuje dodávku a montáž kabelové chráničky včetně obsypu.</t>
  </si>
  <si>
    <t>(půlená chránička sdělovacích a ele. rozvodů)</t>
  </si>
  <si>
    <t>600*1,05</t>
  </si>
  <si>
    <t>89921OA0</t>
  </si>
  <si>
    <t>VÝŠKOVÁ ÚPRAVA POKLOPŮ</t>
  </si>
  <si>
    <t xml:space="preserve"> 3x čtvercový poklop šachty a 17x šachta.</t>
  </si>
  <si>
    <t>- položka výškové úpravy zahrnuje všechny nutné práce a materiály pro zvýšení nebo snížení zařízení (včetně nutné úpravy stávajícího povrchu vozovky nebo chodníku).</t>
  </si>
  <si>
    <t>17+4</t>
  </si>
  <si>
    <t>89923OA0</t>
  </si>
  <si>
    <t>VÝŠKOVÁ ÚPRAVA KRYCÍCH HRNCŮ</t>
  </si>
  <si>
    <t>Bude výškově upraveno 7x zemní hydrant, 2x plynové šoupě,</t>
  </si>
  <si>
    <t>914001121RT6</t>
  </si>
  <si>
    <t>Osazení a montáž svislých dopravních značek sloupek, do betonového základu a AL patky, včetně dodávky sloupku a značky</t>
  </si>
  <si>
    <t>Výkop jamky s odhozem výkopku na vzdálenost do 3 m, betonový základ (s dodávkou betonu), dodávka a osazení kotevní hliníkové patky, dodávka a osazení sloupku, dodávka a osazení víčka ke sloupku, dodávka a osazení svislé dopravní značky plochy do 1 m2, upínací svorka.</t>
  </si>
  <si>
    <t>C10a : 2</t>
  </si>
  <si>
    <t>C10b : 2</t>
  </si>
  <si>
    <t>917161111RT3</t>
  </si>
  <si>
    <t>Osazení chodníkového obrubníku kamenného včetně dodávky kamenného obrubníku_x000D_
 ležatého, s boční opěrou z betonu prostého, do lože z betonu prostého C 12/15, rozměru 250 x 200 mm</t>
  </si>
  <si>
    <t>se zřízením lože tl. 80-100 mm</t>
  </si>
  <si>
    <t>žulový obrubník 100/250/1000 mm (včetně beton. lože, dodání obruby manipulace  apod.) : 202</t>
  </si>
  <si>
    <t>919716111R00</t>
  </si>
  <si>
    <t>Ocelová výztuž krytů TEVYCED letištních ploch svařovanou sítí hmotnosti do 7,5 kg/m2</t>
  </si>
  <si>
    <t>ze svařovaných sítí KARI</t>
  </si>
  <si>
    <t>Výztuž cementobetonového krytu ze svařovaných sítí hmotnosti do 7,5 kg/m2, vč. distančníku</t>
  </si>
  <si>
    <t>5,461</t>
  </si>
  <si>
    <t>919722111R00</t>
  </si>
  <si>
    <t>Dilatační spáry řezané v cementobetonovém krytu příčné, řezání spár šířky 2 až 5 mm</t>
  </si>
  <si>
    <t>vyčištění spár po řezání, vyčištění spár před zálivkou a impregnace spár před zálivkou,</t>
  </si>
  <si>
    <t>Řezání dilatačních spár š 4 mm hl do 80 mm příčných v čerstvém CB krytu : 254</t>
  </si>
  <si>
    <t>919723111R00</t>
  </si>
  <si>
    <t>Dilatační spáry řezané v cementobetonovém krytu podélné, řezání spár šířky 2 až 5 mm</t>
  </si>
  <si>
    <t>Řezání dilatačních spár š 4 mm hl do 80 mm  podélných v čerstvém CB krytu : 254</t>
  </si>
  <si>
    <t>919726213R00</t>
  </si>
  <si>
    <t>Dilatační spáry řezané letištních ploch těsnění spár zálivkou za tepla s dvojnásobným penetračním nátěrem a s pryžovou vložkou pod zálivku</t>
  </si>
  <si>
    <t>Včetně vyčištění a impregnace spár před těsněním a zalitím.</t>
  </si>
  <si>
    <t>(kompletní dodávka  a montáž)</t>
  </si>
  <si>
    <t>Těsnění spár zálivkou za tepla pro komůrky š 15 mm hl 30 mm s těsnicím profilem : 508</t>
  </si>
  <si>
    <t xml:space="preserve">(včetně dodávky zálivky a těsnícého profilu) : </t>
  </si>
  <si>
    <t>917212OA0</t>
  </si>
  <si>
    <t>ZÁHONOVÉ OBRUBY Z BETONOVÝCH OBRUBNÍKŮ ŠÍŘ 80MM</t>
  </si>
  <si>
    <t>M</t>
  </si>
  <si>
    <t>Položka zahrnuje:</t>
  </si>
  <si>
    <t>dodání a pokládku betonových obrubníků o rozměrech předepsaných zadávací dokumentací</t>
  </si>
  <si>
    <t>betonové lože i boční betonovou opěrku.</t>
  </si>
  <si>
    <t>Betonové  obruby BO 1000x80x250 – Viz. situace.</t>
  </si>
  <si>
    <t>10</t>
  </si>
  <si>
    <t>917224OA0</t>
  </si>
  <si>
    <t>SILNIČNÍ A CHODNÍKOVÉ OBRUBY Z BETONOVÝCH OBRUBNÍKŮ ŠÍŘ 150MM</t>
  </si>
  <si>
    <t>Betonové obruby BO 1000x150x300 – Viz. situace.</t>
  </si>
  <si>
    <t>(30)*1,05</t>
  </si>
  <si>
    <t>917424OA0</t>
  </si>
  <si>
    <t>CHODNÍKOVÉ OBRUBY Z KAMENNÝCH OBRUBNÍKŮ ŠÍŘ 150MM</t>
  </si>
  <si>
    <t>dodání a pokládku kamenných obrubníků o rozměrech předepsaných zadávací dokumentací</t>
  </si>
  <si>
    <t>Žulové obruby ŽO 1000x100x250 – Viz. situace.</t>
  </si>
  <si>
    <t>(26,50+24+11+10+50+45+15)*1,05</t>
  </si>
  <si>
    <t>919122OA0</t>
  </si>
  <si>
    <t>ŘEZÁNÍ BETONOVÉHO KRYTU VOZOVEK TL DO 100MM</t>
  </si>
  <si>
    <t>položka zahrnuje řezání vozovkové vrstvy v předepsané tloušťce, včetně spotřeby vody</t>
  </si>
  <si>
    <t>Řezání spár pro vytvoření komůrky š 15 mm hl 30 mm pro těsnící zálivku v CB krytu : 508</t>
  </si>
  <si>
    <t>R003</t>
  </si>
  <si>
    <t>Obrubník z ocelové pásoviny tl. 5 mm</t>
  </si>
  <si>
    <t xml:space="preserve">m     </t>
  </si>
  <si>
    <t>Ocelová pásovina tl. 5 mm– Viz. situace.</t>
  </si>
  <si>
    <t>kompletní dodání a pokládku ocelových pásovin  (obrubníků) o rozměrech předepsaných zadávací dokumentací, včetně povrchové úpravy</t>
  </si>
  <si>
    <t>25+50</t>
  </si>
  <si>
    <t>611000143R</t>
  </si>
  <si>
    <t>světlík sklepní GFK; š = 1 250,0 mm; v = 1 000,0 mm; hl = 400 mm; rošt mřížkový 30/10 mm; pojízdný</t>
  </si>
  <si>
    <t>Sklepní světlík je vyroben z plastu zesíleného skelnými vlákny. Díky vlastnostem tohoto materiálu je možno použít tento výrobek i v hlubších zástavbách.</t>
  </si>
  <si>
    <t>Všechny modely jsou namátkově pojízdné osobními automobily. Zatížení je přes kotevní místa rozloženo do skořepiny světlíku. Srážková voda je odvedena v nejnižším místě kde se nachází otvor DN 100, který může být osazen zápachovou uzávěrou a košem na hrubé nečistoty.</t>
  </si>
  <si>
    <t>Hloubku světlíku lze nastavit pomocí nástavby o 9-30 cm. Maximální počet nástaveb na jeden světlík je 3 kusy!</t>
  </si>
  <si>
    <t>931332OA0</t>
  </si>
  <si>
    <t>TĚSNĚNÍ DILATAČNÍCH SPAR POLYURETANOVÝM TMELEM PRŮŘEZU DO 200MM2</t>
  </si>
  <si>
    <t>položka zahrnuje dodávku a osazení předepsaného materiálu, očištění ploch spáry před úpravou, očištění okolí spáry po úpravě</t>
  </si>
  <si>
    <t>nezahrnuje těsnící profil</t>
  </si>
  <si>
    <t>93541OA0</t>
  </si>
  <si>
    <t>ŽLABY Z DÍLCŮ Z POLYMERBETONU SVĚTLÉ ŠÍŘKY DO 100MM VČETNĚ MŘÍŽÍ</t>
  </si>
  <si>
    <t>Povrchová voda ze všech zpevněných ploch je ve většině případů svedena do nově navržených štěrbinových žlabů – 122 m, nebo do stávajících travnatých ploch. Štěrbinové žlaby jsou napojeny pomocí připojovacího potrubí – 29,1 m na stávající kanalizační přípojky rušených vpustí, aby se nenavrtával stávající kanalizační řád. Světlá šířka je DN 100 mm.</t>
  </si>
  <si>
    <t>Více viz. výkresová dokumentace firmy MEA.</t>
  </si>
  <si>
    <t>-dodávku a uložení dílců žlabu z předepsaného materiálu předepsaných rozměrů včetně mříže</t>
  </si>
  <si>
    <t>- spárování, úpravy vtoku a výtoku</t>
  </si>
  <si>
    <t>- zahrnuje nutné zemní práce, předepsané lože, obetonování</t>
  </si>
  <si>
    <t>- měří se v metrech běžných délky osy žlabu, odečítají se čistící kusy a vpustě</t>
  </si>
  <si>
    <t>122</t>
  </si>
  <si>
    <t>998223011R00</t>
  </si>
  <si>
    <t>Přesun hmot pozemních komunikací, kryt dlážděný jakékoliv délky objektu</t>
  </si>
  <si>
    <t>711212000R00</t>
  </si>
  <si>
    <t>Izolace proti vodě nátěr podkladní pod hydroizolační stěrky</t>
  </si>
  <si>
    <t>800-711</t>
  </si>
  <si>
    <t>711411001R00</t>
  </si>
  <si>
    <t>Provedení izolace proti tlakové vodě natěradly za studena na ploše vodorovné, nátěrem penetračním</t>
  </si>
  <si>
    <t>hydroizolační stěrka - K.06 Dlažba – štípaná žula v betonu</t>
  </si>
  <si>
    <t>hydroizolace vstupů do obejktů - vstup1 + vstup2</t>
  </si>
  <si>
    <t>711441559R00</t>
  </si>
  <si>
    <t xml:space="preserve">Provedení izolace proti tlakové vodě pásy přitavením na ploše vodorovné, NAIP </t>
  </si>
  <si>
    <t>62836114R</t>
  </si>
  <si>
    <t>pás izolační z oxidovaného asfaltu natavitelný; nosná vložka skelná rohož + Al fólie; horní strana jemný minerální posyp; spodní strana PE fólie; tl. 3,5 mm</t>
  </si>
  <si>
    <t>- Kompletní dodávka a montáž drenáže, včetně lože a dodoávky trubky DN 150</t>
  </si>
  <si>
    <t>K.04 Kartáčovaný beton – dilatace po částech – „betonové plato“</t>
  </si>
  <si>
    <t>Kryt z betonu tl.15 cm C30/37</t>
  </si>
  <si>
    <t>MONOLITICKÉ BETONOVÉ PLATO č. 1</t>
  </si>
  <si>
    <t>MONOLITICKÉ BETONOVÉ PLATO č. 2</t>
  </si>
  <si>
    <t>Žulové desky – lemují umělou vodící linii, signální, varovné a hmatné pásy – šířka 250 mm, žulové desky</t>
  </si>
  <si>
    <t>do ceny jsou započítány i náklady na dodávku stěrky, veškeré práce a instalace, včetně staveništní a mimostaveništní doparvy.</t>
  </si>
  <si>
    <t>181201102R00</t>
  </si>
  <si>
    <t>Úprava pláně v násypech v hornině 1 až 4, se zhutněním</t>
  </si>
  <si>
    <t>vyrovnání výškových rozdílů, plochy vodorovné a plochy do sklonu 1 : 5,</t>
  </si>
  <si>
    <t>BS 1 : (10*0,35*1+0,9*0,2)</t>
  </si>
  <si>
    <t>BS 2 : (1,5*0,5*5)</t>
  </si>
  <si>
    <t>BS3 : (2*2,35*0,47+2*2,65*0,47+1*2,85*0,47+2*2,95*0,47+2*2,55*1,020)</t>
  </si>
  <si>
    <t>274313611R00</t>
  </si>
  <si>
    <t>Beton základových pasů prostý třídy C 16/20</t>
  </si>
  <si>
    <t>Včetně dodávky a uložení betonu a kamene.</t>
  </si>
  <si>
    <t xml:space="preserve">zákaldové patka pod schodiště : </t>
  </si>
  <si>
    <t>BS1 : 4*0,25*0,35</t>
  </si>
  <si>
    <t>BS2 : 0,25*0,5*1,50</t>
  </si>
  <si>
    <t>BS3 : 0,55*0,4*2,35</t>
  </si>
  <si>
    <t>274351215R00</t>
  </si>
  <si>
    <t>Bednění stěn základových pasů zřízení</t>
  </si>
  <si>
    <t>svislé nebo šikmé (odkloněné), půdorysně přímé nebo zalomené, stěn základových pasů ve volných nebo zapažených jámách, rýhách, šachtách, včetně případných vzpěr,</t>
  </si>
  <si>
    <t>BS1 : 4*0,25*2 + 0,25*0,35*2</t>
  </si>
  <si>
    <t>BS2 : 0,25*0,5*2+0,25*1,50*2</t>
  </si>
  <si>
    <t>BS3 : 0,55*0,4*2+0,55*2,35*2</t>
  </si>
  <si>
    <t>274351216R00</t>
  </si>
  <si>
    <t>Bednění stěn základových pasů odstranění</t>
  </si>
  <si>
    <t>Včetně očištění, vytřídění a uložení bednicího materiálu.</t>
  </si>
  <si>
    <t>Odkaz na mn. položky pořadí 3 : 6,20000</t>
  </si>
  <si>
    <t>21461EOA0</t>
  </si>
  <si>
    <t>SEPARAČNÍ GEOTEXTILIE DO 500G/M2</t>
  </si>
  <si>
    <t>- dodávku předepsané geotextilie</t>
  </si>
  <si>
    <t>- úpravu, očištění a ochranu podkladu</t>
  </si>
  <si>
    <t>- přichycení k podkladu, případně zatížení</t>
  </si>
  <si>
    <t>- úpravy spojů a zajištění okrajů</t>
  </si>
  <si>
    <t>- úpravy pro odvodnění</t>
  </si>
  <si>
    <t>- nutné přesahy</t>
  </si>
  <si>
    <t>- mimostaveništní a vnitrostaveništní dopravu</t>
  </si>
  <si>
    <t>BS 1 : (10*0,35*1+0,9*0,2)*1,05</t>
  </si>
  <si>
    <t>BS 2 : (1,5*0,5*5)*1,05</t>
  </si>
  <si>
    <t>BS3 : (2*2,35*0,47+2*2,65*0,47+1*2,85*0,47+2*2,95*0,47+2*2,55*1,020)*1,05</t>
  </si>
  <si>
    <t>03R010</t>
  </si>
  <si>
    <t>ZÁBRADLÍ Z OCELOVÝCH PROFILŮ ŽÁROVĚ ZINK PONOREM S NÁTĚREM</t>
  </si>
  <si>
    <t xml:space="preserve"> ZÁBRADLÍ  SCHODIŠTĚ - X01</t>
  </si>
  <si>
    <t>- ocelové sloupky z uzavřených profilů 40x40mm kotvené do betonových schodišťových stupňů a přes ocelovou podložku 80x80x2mm 4x hmoždinkami do betonu</t>
  </si>
  <si>
    <t>- zábradlí z uzavřených profilů 40x25x1,5 mm, zábradlí bude vyrobeno až po zaměření přesného provedení schodiště a zpevněnýchploch</t>
  </si>
  <si>
    <t>- zábradlí NEREZ-MAT</t>
  </si>
  <si>
    <t>ZÁBRADLÍ SCHODIŠTĚ - X02</t>
  </si>
  <si>
    <t>- dílenská dokumentace, včetně technologického předpisu spojování,</t>
  </si>
  <si>
    <t>- dodání  materiálu  v požadované kvalitě a výroba konstrukce (včetně  pomůcek,  přípravků a prostředků pro výrobu) bez ohledu na náročnost a její hmotnost,</t>
  </si>
  <si>
    <t>- dodání spojovacího materiálu,</t>
  </si>
  <si>
    <t>- zřízení  montážních  a  dilatačních  spojů,  spar, včetně potřebných úprav, vložek, opracování, očištění a ošetření,</t>
  </si>
  <si>
    <t>- podpěr. konstr. a lešení všech druhů pro montáž konstrukcí i doplňkových, včetně požadovaných otvorů, ochranných a bezpečnostních opatření a základů pro tyto konstrukce a lešení,</t>
  </si>
  <si>
    <t>- výplň, těsnění a tmelení spar a spojů,</t>
  </si>
  <si>
    <t>- všechny druhy ocelového kotvení,</t>
  </si>
  <si>
    <t>- dílenskou přejímku a montážní prohlídku, včetně požadovaných dokladů,</t>
  </si>
  <si>
    <t>- zřízení kotevních otvorů nebo jam, nejsou-li částí jiné konstrukce,</t>
  </si>
  <si>
    <t>- osazení kotvení nebo přímo částí konstrukce do podpůrné konstrukce nebo do zeminy,</t>
  </si>
  <si>
    <t>- výplň kotevních otvorů  (příp.  podlití  patních  desek) maltou,  betonem  nebo  jinou speciální hmotou, vyplnění jam zeminou,</t>
  </si>
  <si>
    <t>- veškeré druhy protikorozní ochrany a nátěry konstrukcí,</t>
  </si>
  <si>
    <t>- zvláštní spojovací prostředky, rozebíratelnost konstrukce,</t>
  </si>
  <si>
    <t>- ochranná opatření před účinky bludných proudů</t>
  </si>
  <si>
    <t>- ochranu před přepětím.</t>
  </si>
  <si>
    <t>zábradlí X01 : 1,64</t>
  </si>
  <si>
    <t xml:space="preserve">- profil 40x25x1,5 - 1,772 kg/bm : </t>
  </si>
  <si>
    <t xml:space="preserve">- profil 40x40x2,0 - 1,79 kg/bm : </t>
  </si>
  <si>
    <t xml:space="preserve">- plech 80x80x2,0 - 15,7 kg/m2 : </t>
  </si>
  <si>
    <t>zábradlí X02 : 4,975</t>
  </si>
  <si>
    <t>zábradlí X03 : 2,43</t>
  </si>
  <si>
    <t>451313OA0</t>
  </si>
  <si>
    <t>PODKLADNÍ A VÝPLŇOVÉ VRSTVY Z PROSTÉHO BETONU C16/20</t>
  </si>
  <si>
    <t>- dodání  čerstvého  betonu  (betonové  směsi)  požadované  kvality,  jeho  uložení  do požadovaného tvaru při jakékoliv hustotě výztuže, konzistenci čerstvého betonu a způsobu hutnění, ošetření a ochranu betonu,</t>
  </si>
  <si>
    <t>- zhotovení nepropustného, mrazuvzdorného betonu a betonu požadované trvanlivosti a vlastností,</t>
  </si>
  <si>
    <t>- užití potřebných přísad a technologií výroby betonu,</t>
  </si>
  <si>
    <t>- zřízení pracovních a dilatačních spar, včetně potřebných úprav, výplně, vložek, opracování, očištění a ošetření,</t>
  </si>
  <si>
    <t>- bednění  požadovaných  konstr. (i ztracené) s úpravou  dle požadované  kvality povrchu betonu, včetně odbedňovacích a odskružovacích prostředků,</t>
  </si>
  <si>
    <t>- podpěrné  konstr. (skruže) a lešení všech druhů pro bednění, uložení čerstvého betonu, výztuže a doplňkových konstr., vč. požadovaných otvorů, ochranných a bezpečnostních opatření a základů těchto konstrukcí a lešení,</t>
  </si>
  <si>
    <t>- vytvoření kotevních čel, kapes, nálitků, a sedel,</t>
  </si>
  <si>
    <t>- zřízení  všech  požadovaných  otvorů, kapes, výklenků, prostupů, dutin, drážek a pod., vč. ztížení práce a úprav  kolem nich,</t>
  </si>
  <si>
    <t>- úpravy pro osazení výztuže, doplňkových konstrukcí a vybavení,</t>
  </si>
  <si>
    <t>- úpravy povrchu pro položení požadované izolace, povlaků a nátěrů, případně vyspravení,</t>
  </si>
  <si>
    <t>- ztížení práce u kabelových a injektážních trubek a ostatních zařízení osazovaných do betonu,</t>
  </si>
  <si>
    <t>- konstrukce betonových kloubů, upevnění kotevních prvků a doplňkových konstrukcí,</t>
  </si>
  <si>
    <t>- nátěry zabraňující soudržnost betonu a bednění,</t>
  </si>
  <si>
    <t>- výplň, těsnění  a tmelení spar a spojů,</t>
  </si>
  <si>
    <t>- opatření  povrchů  betonu  izolací  proti zemní vlhkosti v částech, kde přijdou do styku se zeminou nebo kamenivem,</t>
  </si>
  <si>
    <t>- případné zřízení spojovací vrstvy u základů,</t>
  </si>
  <si>
    <t>- úpravy pro osazení zařízení ochrany konstrukce proti vlivu bludných proudů</t>
  </si>
  <si>
    <t xml:space="preserve">podkladní vrstva z betonu tl. 50mm pro osazení prefabrikovaných schodišťových stupňů : </t>
  </si>
  <si>
    <t>BS 1 : (10*0,35*1+0,9*0,2)*0,05</t>
  </si>
  <si>
    <t>BS 2 : (1,5*0,5*5*0,05)</t>
  </si>
  <si>
    <t>BS3 : (2*2,35*0,47+2*2,65*0,47+1*2,85*0,47+2*2,95*0,47+2*2,55*1,020)*0,05</t>
  </si>
  <si>
    <t>03R001</t>
  </si>
  <si>
    <t>MONTÁŽ A INSTALACE ATYPICKÝCH BETONOVÝCH PRVKŮ SCHODIŠŤ</t>
  </si>
  <si>
    <t xml:space="preserve">ks    </t>
  </si>
  <si>
    <t>cena zahrnuje:</t>
  </si>
  <si>
    <t>- dodání dílce požadovaného tvaru a vlastností, jeho skladování, doprava a osazení do definitivní polohy, včetně komplexní technologie výroby a montáže dílců, ošetření a ochrana dílců,</t>
  </si>
  <si>
    <t>- úpravy a zařízení pro uložení a transport dílce,</t>
  </si>
  <si>
    <t>- veškeré požadované úpravy dílců, včetně doplňkových konstrukcí a vybavení,</t>
  </si>
  <si>
    <t>- sestavení dílce na stavbě včetně montážních zařízení, plošin a prahů a pod.,</t>
  </si>
  <si>
    <t>- výplň, těsnění a tmelení spár a spojů,</t>
  </si>
  <si>
    <t>- očištění a ošetření úložných ploch,</t>
  </si>
  <si>
    <t>- zednické výpomoce pro montáž dílců,</t>
  </si>
  <si>
    <t>- označení dílce výrobním štítkem nebo jiným způsobem,</t>
  </si>
  <si>
    <t>- úpravy dílce pro dodržení požadované přesnosti jeho osazení, včetně případných měření,</t>
  </si>
  <si>
    <t>- veškerá zařízení pro zajištění stability v každém okamžiku,</t>
  </si>
  <si>
    <t>- další práce dané případně specifikací k příslušnému prefabrik. dílci (úprava pohledových ploch, příp. rubových ploch, osazení měřících zařízení, zkoušení a měření dílců a pod.).</t>
  </si>
  <si>
    <t xml:space="preserve">BS1 betonové schodišťě z pohledového betonu v bílé barvě : </t>
  </si>
  <si>
    <t>- prvek S07 - BETONOVÝ SCHOD - ROVNÝ s fazetami 1000x350x150 mm : 10</t>
  </si>
  <si>
    <t>- prvek O01 - OPĚRNÁ ZÍDKA SCHODIŠŤOVÁ - bez fazet - 900x200x150-450 mm : 1</t>
  </si>
  <si>
    <t xml:space="preserve">BS2 betonové schodišťě z pohledového betonu v bílé barvě : </t>
  </si>
  <si>
    <t>- prvek S001 - BETONOVÝ SCHOD - ROVNÝ s fazetami 500x150x1500 mm : 5</t>
  </si>
  <si>
    <t xml:space="preserve">(podrobný výkres jednotlivých prvů schodiště BS1 a BS 2 - viz. PD výkres D.101.17 : </t>
  </si>
  <si>
    <t xml:space="preserve">-BS3 betonové schodiště z pohledového betonu v bílé barvě : </t>
  </si>
  <si>
    <t>- prvek S02 - BETONOVÝ SCHOD - ŠIKMÝ - 2350x470x140  mm : 2</t>
  </si>
  <si>
    <t>- prvek S03 - BETONOVÝ SCHOD - ŠIKMÝ  - 2650x470x140  mm : 2</t>
  </si>
  <si>
    <t>- prvek S04 - BETONOVÝ SCHOD - ŠIKMÝ  -  2850x470x140  mm : 1</t>
  </si>
  <si>
    <t>- prvek S05 - BETONOVÝ SCHOD - ŠIKMÝ  -  2950x470x140  mm : 2</t>
  </si>
  <si>
    <t>- prvek S06 - BETONOVÝ SCHOD - ŠIKMÝ  -   2550x1020x140  mm : 2</t>
  </si>
  <si>
    <t xml:space="preserve">(podrobný výkres jednotlivých prvů schodiště BS3  - viz. PD výkres D.101.15) : </t>
  </si>
  <si>
    <t>03R002</t>
  </si>
  <si>
    <t>BETONOVÉ ATAPYCKÉ PRVKY SCHODIŠTĚ BS3</t>
  </si>
  <si>
    <t>cena zhrnuje:</t>
  </si>
  <si>
    <t>- kompletní výrobu dílců dle speicfikace v PD</t>
  </si>
  <si>
    <t>- dodání dílce požadovaného tvaru a vlastností, jeho skladování, včetně komplexní technologie výroby a montáže dílců, ošetření a ochrana dílců,</t>
  </si>
  <si>
    <t>- u dílců železobetonových a předpjatých veškerá výztuž, případně i tuhé kovové prvky a závěsná oka,</t>
  </si>
  <si>
    <t xml:space="preserve">kompletní výroba jednotlivých atypických schodišťových prvků schodiště BS 3 : </t>
  </si>
  <si>
    <t>S02 (2ks) + S03(2ks) +S04(1ks)+S05 (2ks)+S06 (2ks) : 1</t>
  </si>
  <si>
    <t xml:space="preserve">viz. výkres D.101.15 : </t>
  </si>
  <si>
    <t>03R003</t>
  </si>
  <si>
    <t>BETONOVÉ ATYPICKÉ PRVKY SCHODIŠTĚ BS1+ BS2</t>
  </si>
  <si>
    <t xml:space="preserve">kompletní výroba jednotlivých atypických schodišťových prvků schodiště BS 1+BS2 : </t>
  </si>
  <si>
    <t>S01 (5ks)+S07(10ks)+O01(1ks) : 1</t>
  </si>
  <si>
    <t xml:space="preserve">viz. výkres D.101.17 : </t>
  </si>
  <si>
    <t xml:space="preserve">podkladní vsrtva pod kosntrukci schodišť : </t>
  </si>
  <si>
    <t xml:space="preserve">ŠTĚRKODRŤ ŠD (FRAKCE 0-32), tl. 150mm : </t>
  </si>
  <si>
    <t>Nátěr zlepšující protismykové a bezpečnostní parametry komunikace. Je určen na živičné nebo betonové povrchy. Položka obsahuje zametení povrchu od nečistot, oblepení případného vodorovného značení, penetraci podkladu, dvousložkový nátěr povrchu a zásyp křemičitým pískem.</t>
  </si>
  <si>
    <t xml:space="preserve">protismyková a protiskluzová úprava venkvoního schodiště (použití bude schváleno inevestorem). : </t>
  </si>
  <si>
    <t>R006</t>
  </si>
  <si>
    <t>Dílenská PD na atypické prvky</t>
  </si>
  <si>
    <t>Cena zahrnuje:</t>
  </si>
  <si>
    <t>Dílenskou dokmuentaci na jdenotlivé atypické prvky,  která bude obsahovat:</t>
  </si>
  <si>
    <t>- dodání PD na  dílce  požadovaného  tvaru  a  vlastností,  návrh jeho  skladování,  dopravy  a  osazení  do  definitivní polohy, včetně komplexní technologie výroby a montáže dílců, ošetření a ochrana dílců,</t>
  </si>
  <si>
    <t>- návrh úprav a zařízení pro uložení a transport dílce,</t>
  </si>
  <si>
    <t>- návrh veškeých požadovaných úprav dílců, včetně doplňkových konstrukcí a vybavení,</t>
  </si>
  <si>
    <t>- návrh sestavení dílce na stavbě včetně montážních zařízení, plošin a prahů a pod.,</t>
  </si>
  <si>
    <t>- statické posouzení jednotlivých dílců</t>
  </si>
  <si>
    <t>dílenská PD na atypické beton. prvky : 1</t>
  </si>
  <si>
    <t>- montáž konstrukce na staveništi, včetně montážních prostředků a pomůcek a zednických výpomocí,</t>
  </si>
  <si>
    <t>- vnitrostaveništní a mimostaveništní dopravu</t>
  </si>
  <si>
    <t>- montáž jednotlivých prefabrikovaných prvků</t>
  </si>
  <si>
    <t>(15,85+63,73+9,52)</t>
  </si>
  <si>
    <t>15,85+63,73+9,52</t>
  </si>
  <si>
    <t>podkladní vrstva z betonu tl. 80 mm pro osazení prefabrikovaných prvků : (15,85+63,73+9,52)*0,08</t>
  </si>
  <si>
    <t>03R004</t>
  </si>
  <si>
    <t>MONTÁŽ A INSTALACE TERAS BS 4, Z DÍLCŮ ŽELEZOBETON DO C30/37</t>
  </si>
  <si>
    <t>- před provedením bude provedeno řádné výškové zaměření</t>
  </si>
  <si>
    <t>- montáž bude provedena dle prováděcích předpisů firmy, která bude prvky vyrábět a osazovat (montáž možná do násypů nebo betonového lože, popř. kombinací)</t>
  </si>
  <si>
    <t>- STATICKÉ POSOUZENÍ JEDNOTLIVÝCH PRVKŮ BUDE SOUČÁSTÍ VÝROBNÍ DOKUMENTECE VÝROBCE</t>
  </si>
  <si>
    <t>- schodiště bude samostatně osvětleno LED pásky, které budou provedeny do betonových stupňů zářezem, tento bude proveden buď ve výrobě nebo odfrézováním na stavbě - rozhodne výrobce</t>
  </si>
  <si>
    <t>- zádlab pro LED osvětlení v betonovém schodu - jeho minimální rozměr bude určen výrobcem</t>
  </si>
  <si>
    <t xml:space="preserve">výkres a rozpis jednotlivých dílů viz výkres D.101.14 : </t>
  </si>
  <si>
    <t>PRVKY B01-B20 : 20</t>
  </si>
  <si>
    <t>03R005</t>
  </si>
  <si>
    <t>ATYPICKÉ BETONOVÉ MONOLITY B01-B06</t>
  </si>
  <si>
    <t>kompletní výroba a dodávka atypických betonových monolitů skupiny B01-B06 : 1</t>
  </si>
  <si>
    <t xml:space="preserve">(dle výkresu D.101.14) : </t>
  </si>
  <si>
    <t>03R006</t>
  </si>
  <si>
    <t>ATYPICKÉ BETONOVÉ MONOLITY B07-B15</t>
  </si>
  <si>
    <t>kompletní výroba a dodávka atypických betonových monolitů skupiny B07-B15 : 1</t>
  </si>
  <si>
    <t>03R007</t>
  </si>
  <si>
    <t>ATYPICKÉ BETONOVÉ MONOLITY B16-B20</t>
  </si>
  <si>
    <t>kompletní výroba a dodávka atypických betonových monolitů skupiny B16-20 : 1</t>
  </si>
  <si>
    <t xml:space="preserve">podkladní vsrtva pod kosntrukci prefabrik dílců : </t>
  </si>
  <si>
    <t>ŠTĚRKODRŤ ŠD (FRAKCE 0-32), tl. 150mm : (15,85+63,73+9,52)</t>
  </si>
  <si>
    <t>- prvek betonových teras jako celek bude proveden z hladkého pohledového betonu bílošedé barvy (použitím bílého dánského cementu nebo pigmentů)</t>
  </si>
  <si>
    <t>174101102R00</t>
  </si>
  <si>
    <t>Zásyp sypaninou se zhutněním v uzavřených prostorách s urovnáním povrchu zásypu s ručním zhutněním</t>
  </si>
  <si>
    <t>z jakékoliv horniny s uložením výkopku po vrstvách,</t>
  </si>
  <si>
    <t>Položka obsahuje přemístění materiálu pro zásyp ze vzdálenosti do 15 m od hrany zasypávaného prostoru - bez použití strojů.</t>
  </si>
  <si>
    <t>Položka je určena pro sypané konstrukce vyplňující prostor pod úrovní terénu v prostorách, kde není možné použít těžkou mechanizaci.</t>
  </si>
  <si>
    <t>průměrná kubatůra v řezu x délka : 2,3*(8,5+23,8+20,20+7,50)</t>
  </si>
  <si>
    <t>583318026R</t>
  </si>
  <si>
    <t>kamenivo přírodní těžené frakce 16,0 až 32,0 mm; třída D; Moravskoslezský kraj</t>
  </si>
  <si>
    <t>průměrná kubatůra v řezu x délka : 2,3*(8,5+23,8+20,20+7,50)*2,4</t>
  </si>
  <si>
    <t>274272140RT5</t>
  </si>
  <si>
    <t>Zdivo základové z bednicích tvárnic tloušťky 300 mm, výplň betonem C 25/30</t>
  </si>
  <si>
    <t>s výplní betonem, bez výztuže,</t>
  </si>
  <si>
    <t xml:space="preserve">OP1 : </t>
  </si>
  <si>
    <t>Ztracené bednění 500×300×250 mm - 288ks : 0,5*0,25*288</t>
  </si>
  <si>
    <t>Ztracené bednění 250×300×250 mm - 6ks : 0,25*0,25*6</t>
  </si>
  <si>
    <t xml:space="preserve">OP2 : </t>
  </si>
  <si>
    <t>Ztracené bednění 500×300×250 mm - 205ks : 0,5*0,25*205</t>
  </si>
  <si>
    <t xml:space="preserve">OP3 : </t>
  </si>
  <si>
    <t>Ztracené bednění 500×300×250 mm - 65ks : 0,5*0,25*65</t>
  </si>
  <si>
    <t>Ztracené bednění 250×300×250 mm - 4ks : 0,25*0,25*4</t>
  </si>
  <si>
    <t>274322411R00</t>
  </si>
  <si>
    <t>Beton základových pasů železový odolný proti chemicky agresivnímu prostředí třídy C25/30 XA2</t>
  </si>
  <si>
    <t>včetně dodávky a uložení betonu, bez výztuže</t>
  </si>
  <si>
    <t xml:space="preserve">BETON ZÁKLADOVÉHO PÁSU - C25/30 : </t>
  </si>
  <si>
    <t xml:space="preserve">(OP1-OP3 VIZ VÝKRES D101.12.) : </t>
  </si>
  <si>
    <t>OP1 : 23,800*1,00*0,25</t>
  </si>
  <si>
    <t>OP2 : 7,00*1,00*0,25*14,00*1,00*0,25</t>
  </si>
  <si>
    <t>OP3 : 7,70*1,00*0,25 + 1,00*1,00*0,25</t>
  </si>
  <si>
    <t>OP1 : 23,800*0,25*2+1*0,25*2</t>
  </si>
  <si>
    <t>OP2 : 7,00*0,25*2+1*0,25*2+0,25*14,00*2+2*1,00*0,25</t>
  </si>
  <si>
    <t>OP3 : 7,70*0,25*2+2*1,00*0,25 + 1,00*0,25*2+2*1,00*0,25</t>
  </si>
  <si>
    <t>Odkaz na mn. položky pořadí 5 : 29,25000</t>
  </si>
  <si>
    <t>279321511R00</t>
  </si>
  <si>
    <t>Beton základových zdí železový třídy C 30/37</t>
  </si>
  <si>
    <t>bez výztuže</t>
  </si>
  <si>
    <t>OPĚRNÁ ZÍDKA BEZBARIÉROVÉ RAMPY</t>
  </si>
  <si>
    <t>- zídka bude provedena jako součást monolitických betonových plat z hladkého bílošedého betonu a bude sloužit jako pohledová část bezbariérové rampy ze strany betonových teras BS4</t>
  </si>
  <si>
    <t>- zídka bude provedena stupňovitě do kameniva zpevněného cementem a bude vyztužena buď KARI sítěmi 2 x 150/150Ř6mm jako monolitické plato nebo běžnou vázanou výztuží Ř8mm po 150mm - statické posouzení a výkres výztuže bude součástí dodavatelské dokumentace zhotovitele</t>
  </si>
  <si>
    <t>- na pohledovou zídku bezbariérové rampy bude přímo navazovat sestava betonových teras BS4</t>
  </si>
  <si>
    <t>OPĚRNÉ ZÍDKY - OP1, OP2, OP3</t>
  </si>
  <si>
    <t>- opěrná zídka bude provedena ze ztraceného bednění  500/300/250mm s výztuží dle statického posudku Ř8mm po cca 150mm B500B a betonovou zálivkou z betonu C25/30</t>
  </si>
  <si>
    <t>- zídka bude provedena na základový pás v tloušťce 250mm a šíři 1000mm, který bude vyztužen KARI sítí s oky 150/150/Ř8mm s minimálním krytí 40mm</t>
  </si>
  <si>
    <t>- pod základový pás bude proveden podkladní beton v tloušťce 50mm z betonu C12/15</t>
  </si>
  <si>
    <t>- VYZTUŽENÍ ZÍDEK BUDE PROVEDENO DLE PROVÁDĚCÍCH PŘEDPISŮ</t>
  </si>
  <si>
    <t>- alternativně je možné provést kompletně z monoliticného železobetonu s výztuží dle statického posouzení</t>
  </si>
  <si>
    <t>- MINIMÁLNÍ NAVRHOVANÁ ÚNOSNOST ZÁKLADOVÉ SPÁRY VŠAK MUSÍ BÝT 100kPa</t>
  </si>
  <si>
    <t xml:space="preserve">MONOLITICKÁ ČÁST OPĚRNÝCH ZDÍ : </t>
  </si>
  <si>
    <t>OP1 : 7,320*0,08</t>
  </si>
  <si>
    <t>OP2 : 0,813* 0,30</t>
  </si>
  <si>
    <t>OP3 : 1,096*0,16 + 0,178*0,31 + 0,390*0,56</t>
  </si>
  <si>
    <t>0,210*0,81 + 0,390*1,06 + 0,510*1,31</t>
  </si>
  <si>
    <t>OP4 : 2,5*0,2</t>
  </si>
  <si>
    <t>279351105R00</t>
  </si>
  <si>
    <t>Bednění základových zdí oboustranné, zřízení</t>
  </si>
  <si>
    <t>bednění svislé nebo šikmé (odkloněné), půdorysně přímé nebo zalomené základových zdí ve volných nebo zapažených jámách, rýhách, šachtách, včetně případných vzpěr,</t>
  </si>
  <si>
    <t>OP1 : 7,320*2</t>
  </si>
  <si>
    <t>OP2 : 0,813*2</t>
  </si>
  <si>
    <t>OP3 : 1,096*2+ 0,178*2+ 0,390*2</t>
  </si>
  <si>
    <t>0,210*2 + 0,390*2 + 0,510*2</t>
  </si>
  <si>
    <t>OP4 : 2,5*2</t>
  </si>
  <si>
    <t>279351106R00</t>
  </si>
  <si>
    <t>Bednění základových zdí oboustranné, odstranění</t>
  </si>
  <si>
    <t>Včetně  očištění, vytřídění a uložení bednicího materiálu.</t>
  </si>
  <si>
    <t>Odkaz na mn. položky pořadí 8 : 26,81400</t>
  </si>
  <si>
    <t>279361821R00</t>
  </si>
  <si>
    <t>Výztuž základových zdí z betonářské oceli 10 505(R)</t>
  </si>
  <si>
    <t>včetně distančních prvků</t>
  </si>
  <si>
    <t>V položce jsou zakalkulovány náklady na dodání nastříhané a naohýbané výztuže, podložek, distančních vložek, drátu, skob apod., dále náklady na uložení výztuže a její vyvázání nebo přivaření bodovými svary.</t>
  </si>
  <si>
    <t>VÁZANÁ VÝZTUŽ Ř8mm - B500B - délka cca 2,5m</t>
  </si>
  <si>
    <t>- ocel betonářská 8mm v tyčích - 0,4kg/bm</t>
  </si>
  <si>
    <t>a pro provázání s výztuží monolitických plat</t>
  </si>
  <si>
    <t>OP1 : 0,4</t>
  </si>
  <si>
    <t>OP2 : 0,355</t>
  </si>
  <si>
    <t>OP3 : 0,143</t>
  </si>
  <si>
    <t>279361921RT9</t>
  </si>
  <si>
    <t>Výztuž základových zdí ze svařovaných sítí průměr drátu 8 mm, velikost oka 150/150 mm</t>
  </si>
  <si>
    <t>V položce jsou zakalkulovány náklady na dodání plošně rovných sítí, jejich uložení a případné stříhání a její vyvázání nebo přivaření bodovými svary. Položka neobsahuje ohýbání sítí do hran.</t>
  </si>
  <si>
    <t xml:space="preserve">5,37 kg/m2 : </t>
  </si>
  <si>
    <t>OP1 : 47,60*5,37*0,001</t>
  </si>
  <si>
    <t>OP2 : 42*5,37*0,001</t>
  </si>
  <si>
    <t>OP3 : 17,40*5,37*0,001</t>
  </si>
  <si>
    <t>60*2</t>
  </si>
  <si>
    <t>451312OA0</t>
  </si>
  <si>
    <t>PODKLADNÍ A VÝPLŇOVÉ VRSTVY Z PROSTÉHO BETONU C12/15</t>
  </si>
  <si>
    <t>Součtová</t>
  </si>
  <si>
    <t xml:space="preserve">podkladní vrstva z betonu tl. 50 mm pro osazení prefabrikovaných prvků : </t>
  </si>
  <si>
    <t>OP1 : 23,800*1,00*0,05</t>
  </si>
  <si>
    <t>OP2 : 7,00*1,00*0,05+14,00*1,00*0,05</t>
  </si>
  <si>
    <t>OP3 : 7,70*1,00*0,05+ 1,00*1,00*0,05</t>
  </si>
  <si>
    <t>dílenská PD na atypické beton. prvky  a větrací mříže : 1</t>
  </si>
  <si>
    <t>711111001RZ1</t>
  </si>
  <si>
    <t>Provedení izolace proti zemní vlhkosti natěradly za studena na ploše vodorovné nátěrem penetračním, 1 x nátěr, včetně dodávky penetračního laku ALP</t>
  </si>
  <si>
    <t>- část opěrných zídek, která bude provedena ze ztraceného bednění a monolitické části zídek, které budou pod úrovní monolitického plata, nebo jiných zpevněných ploch (schodiště) musí být ošetřeny nátěrovou hydroizolací a navařovacím pásem tak, aby nebyly po provedení stavby viditelné</t>
  </si>
  <si>
    <t>V položce jsou zakalkulovány i náklady na dodávku ALP v množství 0,33 kg/m2.</t>
  </si>
  <si>
    <t xml:space="preserve">izolace proti zemní vlhkosti : </t>
  </si>
  <si>
    <t>ztracené bednění : 70,75*2</t>
  </si>
  <si>
    <t>monolitická část : 26,81*2</t>
  </si>
  <si>
    <t>711142559RY2</t>
  </si>
  <si>
    <t>Provedení izolace proti zemní vlhkosti pásy přitavením svislá, 1 vrstva, s dodávkou izolačního pásu se skleněnou nebo polyesterovou vložkou, s minerálním posypem</t>
  </si>
  <si>
    <t>Plochy izolací jednotlivě menší než 10 m2 se oceňují s příplatkem položka číslo 711 19 - 9097. Při stanovení množství izolace se z celkového množství neodečítají otvory nebo neizolované plochy menší než 1 m2.</t>
  </si>
  <si>
    <t>ztracené bednění : 70,75</t>
  </si>
  <si>
    <t>monolitická část : 26,81</t>
  </si>
  <si>
    <t>998711101R00</t>
  </si>
  <si>
    <t>Přesun hmot pro izolace proti vodě svisle do 6 m</t>
  </si>
  <si>
    <t>50 m vodorovně měřeno od těžiště půdorysné plochy skládky do těžiště půdorysné plochy objektu</t>
  </si>
  <si>
    <t>767995108R00</t>
  </si>
  <si>
    <t>Výroba a montáž atypických kovovových doplňků staveb hmotnosti přes 500 kg</t>
  </si>
  <si>
    <t>kg</t>
  </si>
  <si>
    <t>800-767</t>
  </si>
  <si>
    <t>- specifikace jednotlivých prvků viz. výkres SO 101.20</t>
  </si>
  <si>
    <t>kompletní dodávka  montáž Z01+Z02+Z03 : 3840+370</t>
  </si>
  <si>
    <t>13358466R</t>
  </si>
  <si>
    <t>tyč ocelová tvarovaná pásovina válcovaná za tepla S235 (11375); tl = 3,00 mm; š = 50,0 mm</t>
  </si>
  <si>
    <t>hmotnost  1,18 kg/m</t>
  </si>
  <si>
    <t>rám větracích mřížek : ((16,95+41+41)+15*3*0,28)*1,18*0,001</t>
  </si>
  <si>
    <t>výpň větracách mřížěk : (0,28*928+0,28*126+33*0,585)*1,18*0,01</t>
  </si>
  <si>
    <t>14587265R</t>
  </si>
  <si>
    <t>profil ocelový tenkostěnný uzavřený svařovaný jak. S235; čtvercový; tl = 5,00 mm; a = 50,0 mm; b = 50,0 mm</t>
  </si>
  <si>
    <t>hmotnost 6,72 kg/m</t>
  </si>
  <si>
    <t>Tenkostěnné profily uzavřené čtvercového průřezu (TPU)</t>
  </si>
  <si>
    <t>PROFIL UZAVŘENÝ SVAŘOVANÝ ČERNÝ ČSN 42 6935.0, ČSN 42 0121, ČSN 41 1373.0</t>
  </si>
  <si>
    <t>PROFIL UZAVŘENÝ SVAŘOVANÝ ČERNÝ EN 10219, zn. S235JRH</t>
  </si>
  <si>
    <t xml:space="preserve">profil pro uchycení větracích mřížek Z01+z02+Z03 : </t>
  </si>
  <si>
    <t>50/50/5mm - dl. 0,5 m : (47+47+9)*0,5*6,72*0,001</t>
  </si>
  <si>
    <t>50/50/5mm - dl. 1,0 m : (4)*1,0*6,72*0,001</t>
  </si>
  <si>
    <t>998767101R00</t>
  </si>
  <si>
    <t>Přesun hmot pro kovové stavební doplňk. konstrukce v objektech výšky do 6 m</t>
  </si>
  <si>
    <t>50 m vodorovně</t>
  </si>
  <si>
    <t>Položka obsahuje náklady na dodávku a uložení betonu do připravené konstrukce. Bednění a výztuž se oceňuje samostatně.</t>
  </si>
  <si>
    <t>pro svislou část opěrných zídek</t>
  </si>
  <si>
    <t>Plochy izolací jednotlivě menší než 10 m2 se oceňují s příplatkem položka číslo 711 19 - 9095. Při stanovení množství izolace se z celkového množství neodečítají otvory nebo neizolované plochy menší než 2 m2.</t>
  </si>
  <si>
    <t>- kompletní výroba a dodávka větracích mřížek., včetně mimostavěnisšní a vnitrostavěníštní manipulace, povrchové úpravy, osazení do oěprných zídek. Všechny nustné spojovací materiály apod.</t>
  </si>
  <si>
    <t>132201111R00</t>
  </si>
  <si>
    <t>Hloubení rýh šířky do 60 cm do 100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</si>
  <si>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</si>
  <si>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 xml:space="preserve">výkop rýhy pro zřízení - BETONOVÉ SEDACÍ ZÍDKY - BS1, BS2, BS3 : </t>
  </si>
  <si>
    <t>BS1 : (0,8*0,5*27,47)+(0,5*0,44*18,27)</t>
  </si>
  <si>
    <t>BS2 : (0,5*0,44*9,6)+(0,8*0,5*9,8)</t>
  </si>
  <si>
    <t>BS2 : 0,8*0,5*8</t>
  </si>
  <si>
    <t>132201119R00</t>
  </si>
  <si>
    <t xml:space="preserve">Hloubení rýh šířky do 60 cm příplatek za lepivost, v hornině 3,  </t>
  </si>
  <si>
    <t>Odkaz na mn. položky pořadí 1 : 24,23940</t>
  </si>
  <si>
    <t>174101101R00</t>
  </si>
  <si>
    <t>Zásyp sypaninou se zhutněním jam, šachet, rýh nebo kolem objektů v těchto vykopávkách</t>
  </si>
  <si>
    <t>včetně strojního přemístění materiálu pro zásyp ze vzdálenosti do 10 m od okraje zásypu</t>
  </si>
  <si>
    <t xml:space="preserve">PODSYP Z ŠD fr. 0/32 mm A ŠD 0/63 mm PPOD - BETONOVÉ SEDACÍ ZÍDKY - BS1, BS2, BS3 : </t>
  </si>
  <si>
    <t>24,24</t>
  </si>
  <si>
    <t>162701105RT6.1</t>
  </si>
  <si>
    <t>Vodorovné přemístění výkopku z hor.1-4</t>
  </si>
  <si>
    <t>Odvozová vzdálenost dle skláky nebo reckylačního dovra zhotovitele.</t>
  </si>
  <si>
    <t>58344169R</t>
  </si>
  <si>
    <t>štěrkodrť frakce 0,0 až 32,0 mm; třída A</t>
  </si>
  <si>
    <t>BS1 : ((0,15*0,5*27,47)+(0,5*0,15*18,27))*2,4</t>
  </si>
  <si>
    <t>BS2 : ((0,5*0,15*9,6)+(0,15*0,5*9,8))*2,4</t>
  </si>
  <si>
    <t>BS2 : (0,15*0,5*8)*2,4</t>
  </si>
  <si>
    <t>BS1 : ((0,46*0,5*27,47)+(0,5*0,15*18,27))*2,4</t>
  </si>
  <si>
    <t>BS2 : ((0,5*0,15*9,6)+(0,46*0,5*9,8))*2,4</t>
  </si>
  <si>
    <t>BS2 : (0,46*0,5*8)*2,4</t>
  </si>
  <si>
    <t>03R008</t>
  </si>
  <si>
    <t>MONTÁŽ A INSTALACE ATYPICKÝCH BETONOVÝCH MONOLITŮ Z01-Z13</t>
  </si>
  <si>
    <t>- dodání  dílce  požadovaného  tvaru  a  vlastností,  jeho  skladování,  doprava  a  osazení  do  definitivní polohy, včetně komplexní technologie výroby a montáže dílců, ošetření a ochrana dílců,</t>
  </si>
  <si>
    <t>BETONOVÁ ZÍDKA ATYPICKÁ - BZ1 - délka 45,74bm - BARVA BÍLÁ</t>
  </si>
  <si>
    <t>- atypická betonová zídka / sedací lavice z monolitických betonových prefabrikátů, osazená do štěrkového lože, případné vyztužení bude navrženo zhotovitelem</t>
  </si>
  <si>
    <t>- prvky Z09, Z10 a Z11 budou osazeny zároveň se sousedními zpevněnými i nezpevněnými plochami (trávník/štípaná žula)</t>
  </si>
  <si>
    <t>- sedací betonové prvky Z01, Z02, Z03, Z04, Z05 a Z06 jsou osazeny ve výšce +0,500 nad okolními zpevněnými a nezpevněnými plochami</t>
  </si>
  <si>
    <t>- prvek Z07 - přechodový prvek mezi úrovní zpevněných a nezpevněných ploch a sedacím betonovým prvkem osazeným +0,500</t>
  </si>
  <si>
    <t>- VŠECHNY TYTO PRVKY BUDOU MÍT SRAŽENÉ VŠECHNY HRANY (FAZETY) 10/10mm POD ÚHLEM 45°</t>
  </si>
  <si>
    <t>BETONOVÁ ZÍDKA ATYPICKÁ - BZ2 - délka 19,4m - barva bílá</t>
  </si>
  <si>
    <t>- prvky Z08 budou osazeny zároveň se sousedními zpevněnými i nezpevněnými plochami (trávník/štípaná žula)</t>
  </si>
  <si>
    <t>- sedací betonové prvky Z01, Z02 a Z05 jsou osazeny ve výšce +0,500 nad okolními zpevněnými a nezpevněnými plochami</t>
  </si>
  <si>
    <t>BETONOVÁ ZÍDKA ATYPICKÁ - BZ3 - délka 8,0m - BARVA BÍLÁ</t>
  </si>
  <si>
    <t>- sedací betonové prvky Z01 jsou osazeny ve výšce +0,500 nad okolními zpevněnými a nezpevněnými plochami</t>
  </si>
  <si>
    <t>podrobná specicikafe viz. výkres D.101.18 : 31</t>
  </si>
  <si>
    <t>03R009</t>
  </si>
  <si>
    <t>ATYPICKÉ BETONOVÉ MONOLITY SKUPINY Z01-Z13</t>
  </si>
  <si>
    <t>- dodání  dílce  požadovaného  tvaru  a  vlastností,  jeho  skladování, včetně komplexní technologie výroby a montáže dílců, ošetření a ochrana dílců,</t>
  </si>
  <si>
    <t>kompletní výroba a dodávka atypických betonových monolitů skupiny Z01-Z13 : 1</t>
  </si>
  <si>
    <t xml:space="preserve">(dle výkresu D.101.18) : </t>
  </si>
  <si>
    <t>45152OA0</t>
  </si>
  <si>
    <t>PODKLADNÍ A VÝPLŇOVÉ VRSTVY Z KAMENIVA DRCENÉHO</t>
  </si>
  <si>
    <t>LOŽNÍ VRSTVA F 4/8, tl. 40mm</t>
  </si>
  <si>
    <t>BS1 : (0,04*0,5*27,47)+(0,5*0,04*18,27)</t>
  </si>
  <si>
    <t>BS2 : (0,5*0,04*9,6)+(0,04*0,5*9,8)</t>
  </si>
  <si>
    <t>BS2 : 0,04*0,5*8</t>
  </si>
  <si>
    <t>Dílenskou dokmuentaci na jdenotlivé atypické prvky, ve která bude obsahovat:</t>
  </si>
  <si>
    <t>04R001</t>
  </si>
  <si>
    <t>Dodávka a montáž  odpadkového koše</t>
  </si>
  <si>
    <t>POL1_0</t>
  </si>
  <si>
    <t>Do ceny jsou započítány veškeré náklady na dodávku, montáž a osazení koše do beton patky (materiál + práce)</t>
  </si>
  <si>
    <t>Odpadkový koš na směsný odpad - M.2 - počet - 6ks</t>
  </si>
  <si>
    <t>- celoocelový uzavřený koš štíhlého geometrického tvaru a stabilní pevné konstrukce</t>
  </si>
  <si>
    <t>-např.  š.0,26 x hl.0,26 x v.0,99 m</t>
  </si>
  <si>
    <t>- 2 koše budou kotvené celkem 4 chemickými kotvami M10 do hloubky 120mm, tak aby byly v monolitickém betonovém platu, pro kotvení budou použity šrouby, matky a podložky M10</t>
  </si>
  <si>
    <t>- 4 koše budou kotvené celkem 4 chemickými kotvami M10 do hloubky 200mm, tak aby byly v zakotvené min. 100mm do betonové patky 350/350/300mm z betonu C12/15, pro kotvení budou použity šrouby, matky a podložky M10</t>
  </si>
  <si>
    <t>Odpadkové koše  viz. výkrtes D.101.22. : 6</t>
  </si>
  <si>
    <t>04R002</t>
  </si>
  <si>
    <t>Dodávka a montáž  parkové lavičky</t>
  </si>
  <si>
    <t>Do ceny jsou započítány veškeré náklady na dodávku, montáž a osazení lavičky do beton patek (materiál + práce)</t>
  </si>
  <si>
    <t>- montáž, osazení a dodávku kompletního zařízení, předepsaného zadávací dokumentací</t>
  </si>
  <si>
    <t>- mimostavništní a vnitrostaveništní dopravu</t>
  </si>
  <si>
    <t>- nezbytné zemní práce a základové konstrukce</t>
  </si>
  <si>
    <t>- předepsanou povrchovou úpravu (nátěry a pod.)</t>
  </si>
  <si>
    <t>Parková lavička třímístná, bez opěradla - M.3 - počet - 5ks</t>
  </si>
  <si>
    <t>- bočnice z ocel. ohýbané DN 30mm, lakovaná fasádní vypalovanou barvou na pozink podklad (RAL 7016)</t>
  </si>
  <si>
    <t>- na sedák jsou použity dřevěné lamely 32x32mm z akátového dřeva, ošetřeno ochrannou olej. lazurou (odstín DUB)</t>
  </si>
  <si>
    <t>- např. dl.1,8 x š.0,53 x 0,43m</t>
  </si>
  <si>
    <t>- každá lavička bude kotvena celkem 4 chemickými kotvami M10 do hloubky 120mm, tak aby byly v betonovém platu, pro kotvení budou použity šrouby, matky a podložky M10</t>
  </si>
  <si>
    <t>Parková lavička : 5</t>
  </si>
  <si>
    <t xml:space="preserve">viz. výkres D.101.22. : </t>
  </si>
  <si>
    <t>04R003</t>
  </si>
  <si>
    <t>Dodávka a montáž plakátovací plochy, samostatná</t>
  </si>
  <si>
    <t>Do ceny jsou započítány veškeré náklady na výrobu, dodávku a montážplakátovací plochy, včetně povrchových úprav a betonových osazovacích patek.</t>
  </si>
  <si>
    <t>- základová patka bude provedena jako válec min. Ř300mm v výšce min. 800mm, tak aby základová patka plakátovací plochy musí být až pod osazovaným monolitickým betonovým prvkem - Z01, patka bude z betonu C12/15, do patky bude osazen sloupek plakátovací plochy, tento bude z ocelové trubkoviny Ř60mm/3mm</t>
  </si>
  <si>
    <t>- na ocelové sloupky bude proveden obdélníkový rám z ocelových profilů tvaru "L" 30/30/3 se středovým sloupkem (2x"L"30/30/3mm) o celkových rozměrech 4000/1450mm</t>
  </si>
  <si>
    <t>- rám plakátovací plochy (aktivní plocha) bude vyplněn OSB deskou (alt. jiným materiálem)</t>
  </si>
  <si>
    <t>- plakátovací plocha může být připodobněna k podobným plochám v místní části města, alt. může být použita jiná - ale vždy je nutné nechat grafický návrh schválit autorem závazné studie, alt. může být plocha schválena pouze MO MO Poruba</t>
  </si>
  <si>
    <t>Plakátovací plocha viz. výkres D.101.22. : 1</t>
  </si>
  <si>
    <t>04R004</t>
  </si>
  <si>
    <t>DODÁVKA, MONTÁŽ A INSTALACE - VEŘEJNÉ HODINY</t>
  </si>
  <si>
    <t>- statické posouzení zhotovitelem po instalaci hodin</t>
  </si>
  <si>
    <t>- HODINY BUDOU PROVEDENY JAKO MONOLITICKÝ ŽELEZOBETONOVÝ SLOUP Z POHLEDOVÉHO BETONU S LEHCE ZKOSENÝMI HRANAMI (20x20mm)</t>
  </si>
  <si>
    <t>- HODINY BUDOU PROVEDENY V BÍLÉ BARVĚ (použitím bílého dánského cementu nebo pigmentů),</t>
  </si>
  <si>
    <t>- PŘÍPADNÉ VYZTUŽENÍ BUDE NAVRŽENO ZHOTOVITELEM</t>
  </si>
  <si>
    <t>- PŘÍVOD ELEKTRICKÉ ENERGIE PRO HODINOVÝ STROJ (KAŽDÉ HODINY BUDOU MÍT SVŮJ STROJEK) BUDE V CHRÁNIČCE DN30 SE STRUNOU PRO IDENTIFIKACI</t>
  </si>
  <si>
    <t>- SOUČÁSTÍ VÝSTROJE SPOJOVACÍ SKŘÍNĚ BUDOU ZÁSUVKY PRO KONÁNÍ VEŘEJNÝCH AKCÍ (viz samostatná část PD)</t>
  </si>
  <si>
    <t>- ZÁDLAB PRO HODINY BUDE HLUBOKÝ 30mm O PRŮMĚRU 500mm</t>
  </si>
  <si>
    <t>- KRYTKY OTVORŮ PRO MONTÁŽ HODINOVÝCH STROJKŮ A RUČIČEK BUDE PROVEDENA Z VYSOKOTLAKÉHO LAMINÁTU V DEZÉNU BETONU (alt. jiný materiál odolný proti povětrnostním vlivům v dezénu betonu)</t>
  </si>
  <si>
    <t>- KRYTKA SPOJOVACÍ KRABICE BUDE Z VYSOKOTLAKÉHO LAMINÁTU V DEZÉNU BETONU (alt. jiný materiál odolný proti povětrnostním vlivům v dezénu betonu)</t>
  </si>
  <si>
    <t>- CIFERNÍKY HODIN BUDOU PROVEDENY Z VYSOKOTLAKÉHO LAMINÁTU V DEZÉNU BETONU (alt. jiný materiál odolný proti povětrnostním vlivům v dezénu betonu) S 4x VYTRYSKANÝMI OTVORY MÍSTO ČÍSEL - SKRZ CIFERNÍK (aby byl vidět pylon)</t>
  </si>
  <si>
    <t>- VYZTUŽENÍ A TŘÍDA BETONU PATKY JE STANOVENA NA ZÁKLADĚ STATICKÉHO POSOUZENÍ - PŘILOŽENO K PD</t>
  </si>
  <si>
    <t>- BETONOVÁ PATKA BUDE OSAZENA POD STÁVAJÍCÍ KABELÁŽ - VÝŠKU LZE UPRAVIT</t>
  </si>
  <si>
    <t>- PATKA BUDE PROVEDENÁ JAKO MONOLITICKÁ - PŘÍMO NA MÍSTĚ - JEJÍ ZHOTOVENÍ MUSÍ S OHLEDEM NA STÁVAJÍCÍ INŽENÝRSKÉ SÍTĚ (UPC) PROVÁDĚNO OPATRNĚ, RUČNĚ A BEZ UŽITÍ TĚŽKÉ TECHNIKY</t>
  </si>
  <si>
    <t xml:space="preserve">kompletní výroba, dodávka a instalace veřejných hodin dle výkresu D.101.19. : </t>
  </si>
  <si>
    <t>(- včetně betonové patky pro osazení, nutných zemních prací, výztuže apod.) : 1</t>
  </si>
  <si>
    <t>- samostatný, ocelové tělo, objem 55l(a)</t>
  </si>
  <si>
    <t>- plakátovací plocha bude provedena při sedací zídce  - BZ3</t>
  </si>
  <si>
    <t>027421OA0</t>
  </si>
  <si>
    <t>PROVIZORNÍ LÁVKY - MONTÁŽ</t>
  </si>
  <si>
    <t>2*20*3</t>
  </si>
  <si>
    <t>027422OA0</t>
  </si>
  <si>
    <t>PROVIZORNÍ LÁVKY - NÁJEMNÉ</t>
  </si>
  <si>
    <t>KPLMĚSÍC</t>
  </si>
  <si>
    <t>027423OA0</t>
  </si>
  <si>
    <t>PROVIZORNÍ LÁVKY - DEMONTÁŽ</t>
  </si>
  <si>
    <t>02742OA0</t>
  </si>
  <si>
    <t>PROVIZORNÍ LÁVKY</t>
  </si>
  <si>
    <t>zahrnuje veškeré náklady spojené s objednatelem požadovanými zařízeními</t>
  </si>
  <si>
    <t>(zatimní lávky, shcodiště apod. umožňující přístup k prodejnám)</t>
  </si>
  <si>
    <t>02620OA0</t>
  </si>
  <si>
    <t>ZKOUŠENÍ KONSTRUKCÍ A PRACÍ NEZÁVISLOU ZKUŠEBNOU</t>
  </si>
  <si>
    <t>Zkoušení konstrukcí a prací nezávislou zkušebnou:</t>
  </si>
  <si>
    <t>-zkoušky budou provedeny dle platných ČSN, TP a TKP.</t>
  </si>
  <si>
    <t>Cena zahrunje i náklady na zkoušky unostnosti pláně - předpkládá se 3 statické zkoušky únosnoti pláně, min. 3 statické zkoušky únosnsoti podkladních vrstev pod betonovými plochami a alepoň 2 zkoušky (dynamické) pro orientační zjištění únosnoti pod méně exponovanými plochami.  (včetně vyhotovení protokolu odborným pracovníkem)</t>
  </si>
  <si>
    <t>12</t>
  </si>
  <si>
    <t>02720OA0</t>
  </si>
  <si>
    <t>POMOC PRÁCE ZŘÍZ NEBO ZAJIŠŤ REGULACI A OCHRANU DOPRAVY</t>
  </si>
  <si>
    <t>Zabezpečení staveniště dopravní značení na stavenišť.</t>
  </si>
  <si>
    <t>Projednání dočasné úpravy dopravního značení po dobu výstavby s územně příslušným odborem dopravy a d DI Policie ČR.</t>
  </si>
  <si>
    <t>Zřízení, údržba a odstranění dopravního značení.</t>
  </si>
  <si>
    <t>02730OA0</t>
  </si>
  <si>
    <t>POMOC PRÁCE ZŘÍZ NEBO ZAJIŠŤ OCHRANU INŽENÝRSKÝCH SÍTÍ</t>
  </si>
  <si>
    <t>Náklady na vytyčení inženýrských sítí na staveništi jejich správci, s případným provedením průzkumných sond.</t>
  </si>
  <si>
    <t>02911OA0</t>
  </si>
  <si>
    <t>OSTATNÍ POŽADAVKY - GEODETICKÉ ZAMĚŘENÍ</t>
  </si>
  <si>
    <t>vypracování geometrického plánu (1ks) : 1</t>
  </si>
  <si>
    <t>02944OA0</t>
  </si>
  <si>
    <t>OSTAT POŽADAVKY - DOKUMENTACE SKUTEČ PROVEDENÍ V DIGIT FORMĚ</t>
  </si>
  <si>
    <t>Průzkumné, geodetické a projektové práce geodetické práce při stavbě a po výstavbě,zaměření skutečného provedení stavby (odevzdání dokumentace skutečného provedení stavby v počtu 4 paré v papírové podobě a 3 ks x v ele. na CD).</t>
  </si>
  <si>
    <t>02946OA0</t>
  </si>
  <si>
    <t>OSTAT POŽADAVKY - FOTODOKUMENTACE</t>
  </si>
  <si>
    <t>Pořízení fotodokumentace stavby po dnech a její předání na nosiči CD</t>
  </si>
  <si>
    <t>- fotodokumentaci zadavatelem požadovaného děje a konstrukcí v požadovaných časových intervalech</t>
  </si>
  <si>
    <t>- zadavatelem specifikované výstupy (fotografie v papírovém a digitálním formátu) v požadovaném počtu</t>
  </si>
  <si>
    <t>02991OA0</t>
  </si>
  <si>
    <t>OSTATNÍ POŽADAVKY - INFORMAČNÍ TABULE</t>
  </si>
  <si>
    <t>Dodávka a osazení 2 ks informační tabule s uvedením názvu stavby, investora stavby a zhotovitele stavby, s uvedením termínu realizace stavby a s uvedením kontaktu na odpovědného stavbyvedoucího</t>
  </si>
  <si>
    <t>" Billboard - informace o stavbě !</t>
  </si>
  <si>
    <t>"logo dle požadavků investora, pevný materiál např. dřevo, plast + příslušná konstrukce"</t>
  </si>
  <si>
    <t>billborad včetně informační desky : 2</t>
  </si>
  <si>
    <t>03100OA0</t>
  </si>
  <si>
    <t>ZAŘÍZENÍ STAVENIŠTĚ - ZŘÍZENÍ, PROVOZ, DEMONTÁŽ</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</si>
  <si>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</si>
  <si>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</si>
  <si>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 zahrnuje veškeré náklady spojené s objednatelem požadovanými zkouškami, tj. provedení jádrových vývrtů o průměru 100 mm  a pracemi zkušebny pro ověření tloušťky vrstev, míry zhutnění, mezerovitost a kontroly spojení vrstvy s podkladem apod.</t>
  </si>
  <si>
    <t>- cena zahrnuje veškeré náklady na laboratorní zkoušky</t>
  </si>
  <si>
    <t>Položka obsahuje veškeré náklady na zřízení, provoz a odstranění staveniště dle platných norem, TP apod.</t>
  </si>
  <si>
    <t>111201101R00</t>
  </si>
  <si>
    <t>Odstranění křovin a stromů o průměru do 10 cm při celkové ploše do 1 000 m2</t>
  </si>
  <si>
    <t>s odstraněním kořenů a s případným nutným odklizením křovin a stromů na hromady na vzdálenost do 50 m nebo s naložením na dopravní prostředek, do sklonu terénu 1 : 5,</t>
  </si>
  <si>
    <t>ODSTRANĚNÍ ŽIV. PLOTŮ : 52*1</t>
  </si>
  <si>
    <t>112101102R00</t>
  </si>
  <si>
    <t>Kácení stromů listnatých_x000D_
 o průměru kmene přes 300 do 500 mm</t>
  </si>
  <si>
    <t>s odřezáním kmene a odvětvením, včetně případného odklizení kmene a větví na oddělené hromady na vzdálenost do 50 m nebo s naložením na dopravní prostředek,</t>
  </si>
  <si>
    <t>131201110R00</t>
  </si>
  <si>
    <t>Hloubení nezapažených jam a zářezů do 50 m3, v hornině 3, hloubení strojně</t>
  </si>
  <si>
    <t>výkop jam pro zřízení a osazení stromů náhradní výsadby : 3,2*2,6*1*3</t>
  </si>
  <si>
    <t>Odkaz na mn. položky pořadí 3 : 24,96000</t>
  </si>
  <si>
    <t>162301402R00</t>
  </si>
  <si>
    <t>Vodorovné přemístění větví, kmenů, nebo pařezů větví stromů listnatých, průměru kmene přes 300 do 500 mm, na vzdálenost do 5 000 m</t>
  </si>
  <si>
    <t xml:space="preserve"> s naložením, složením a dopravou,</t>
  </si>
  <si>
    <t>162301412R00</t>
  </si>
  <si>
    <t>Vodorovné přemístění větví, kmenů, nebo pařezů kmenů stromů listnatých, průměru kmene přes 300 do 500 mm, na vzdálenost do 5 000 m</t>
  </si>
  <si>
    <t>162301422R00</t>
  </si>
  <si>
    <t>Vodorovné přemístění větví, kmenů, nebo pařezů pařezů, průměru kmene přes 300 do 500 mm, na vzdálenost do 5 000 m</t>
  </si>
  <si>
    <t>171101121R00</t>
  </si>
  <si>
    <t>Uložení sypaniny do násypů zhutněných z hornin nesoudržných _x000D_
 kamenitých</t>
  </si>
  <si>
    <t>Štěrkové plochy – stávající vzrostlé stromy kamenivo 63-128, tl. 130 mm : 150*0,13</t>
  </si>
  <si>
    <t>Štěrkové plochy – výsadba travin kamenivo 63-128, tl. 130 mm : 122*0,13</t>
  </si>
  <si>
    <t>180403112R00</t>
  </si>
  <si>
    <t>Založení trávníku parterový trávník, výsevem, na svahu přes 1:5 do 1:2</t>
  </si>
  <si>
    <t>823-1</t>
  </si>
  <si>
    <t>na půdě předem připravené s pokosením, naložením, odvozem odpadu do 20 km a se složením,</t>
  </si>
  <si>
    <t>72</t>
  </si>
  <si>
    <t xml:space="preserve">viz. D.8.1. TZ Sadové úpravy kaspitola 10. Výkaz výměr sadové úpravy : </t>
  </si>
  <si>
    <t>182001111R00</t>
  </si>
  <si>
    <t>Plošná úprava terénu při nerovnostech terénu přes 50 do 100 mm, v rovině nebo na svahu do 1:5</t>
  </si>
  <si>
    <t>s urovnáním povrchu, bez doplnění ornice, v hornině 1 až 4,</t>
  </si>
  <si>
    <t>342</t>
  </si>
  <si>
    <t>182301123R00</t>
  </si>
  <si>
    <t>Rozprostření a urovnání ornice ve svahu v souvislé ploše do 500 m2, tloušťka vrstvy přes 150 do 200 mm</t>
  </si>
  <si>
    <t>s případným nutným přemístěním hromad nebo dočasných skládek na místo potřeby ze vzdálenosti do 30 m, ve svahu sklonu přes 1 : 5,</t>
  </si>
  <si>
    <t>podloží pro založení trávníků - tl. 200 mm : 72</t>
  </si>
  <si>
    <t>182303112R00</t>
  </si>
  <si>
    <t>Doplnění ornice na svahu přes 1:5 do 1:2</t>
  </si>
  <si>
    <t>na travnatých plochách tloušťky do 5 cm, s přemístěním na vzdálenost do 3 m vodorovně,</t>
  </si>
  <si>
    <t>zjískání ornice pro založení travníků na nových travnatých plochách: :</t>
  </si>
  <si>
    <t>jmené terénní úpravy - ornice tl. 50 mm : 342</t>
  </si>
  <si>
    <t>182951112RT3</t>
  </si>
  <si>
    <t>Ostatní a doplňkové práce položení netkané zahradnické textilie včetně upevnění, včetně dodávky textilie a skob</t>
  </si>
  <si>
    <t>geotextílie do záhonu - pod štěrkové plochy : 342</t>
  </si>
  <si>
    <t>183403152R00</t>
  </si>
  <si>
    <t>Obdělávání půdy vláčením, v rovině nebo na svahu 1:5</t>
  </si>
  <si>
    <t>183403153R00</t>
  </si>
  <si>
    <t>Obdělávání půdy hrabáním, v rovině nebo na svahu 1:5</t>
  </si>
  <si>
    <t>184102117R00</t>
  </si>
  <si>
    <t xml:space="preserve">Výsadba dřevin s balem průměr přes 800 do 1000 mm, v rovině nebo na svahu do 1:5,  </t>
  </si>
  <si>
    <t>do předem vyhloubené jamky se zalitím,</t>
  </si>
  <si>
    <t>viz. D.8.1. TZ Sadové úpravy kaspitola 10. Výkaz výměr sadové úpravy : 3</t>
  </si>
  <si>
    <t>184103811R00</t>
  </si>
  <si>
    <t>Výsadba keřů se zřízením zářezů vzdálenost do 1 m, na svahu přes 1:5 do 1:2</t>
  </si>
  <si>
    <t>přehozením výkopku k patě svahu a vyplněním zářezů ornicí,</t>
  </si>
  <si>
    <t>výsadba travin : 43+20</t>
  </si>
  <si>
    <t>184807111R00</t>
  </si>
  <si>
    <t>Ochrana stromu bedněním zřízení bednění</t>
  </si>
  <si>
    <t>před poškozením stavebním provozem,</t>
  </si>
  <si>
    <t>Včetně řeziva.</t>
  </si>
  <si>
    <t>Je navržena ochrana 5 ks stromů a keřů – bednění kolem kmenů (viz. situace).</t>
  </si>
  <si>
    <t>1,50 x 1,50 x 2,0 m viz. výkres D.8.3. : 60</t>
  </si>
  <si>
    <t>184807112R00</t>
  </si>
  <si>
    <t>Ochrana stromu bedněním odstranění bednění</t>
  </si>
  <si>
    <t>Odkaz na mn. položky pořadí 18 : 60,00000</t>
  </si>
  <si>
    <t>184901112R00</t>
  </si>
  <si>
    <t>Osazení kůlů osazení kůlů k dřevině s uvázáním, délka přes 2 do 3 m</t>
  </si>
  <si>
    <t>k dřevině s uvázáním</t>
  </si>
  <si>
    <t>Stromy budou po osovém a výškovém vyrovnání fixovány min. 3 kůly osazené zešikma do dna výsadbové jámy, kůly musí být tlakově impregnované proti hnilobám, výška kůlů nad terénem musí být min. 2m, dřevina ke kůlům  bude dostatečně upevněna kokosovým úvazkem nebo širokým textilním popruhem. Kůly budou osazeny uvnitř výsadbové jámy, aby bylo možné provádět  mechanizované kosení trávníku.</t>
  </si>
  <si>
    <t>(včetně dodávky kůlů a půkulatých příček)</t>
  </si>
  <si>
    <t>Kůly průměr 60-70 mm, v. 3,0 m – 9 ks</t>
  </si>
  <si>
    <t>Příčky půlkulaté průměr 60-70 mm - 9 ks</t>
  </si>
  <si>
    <t xml:space="preserve">3 kůly/1strom (celkem 9 kůlů a 9 příček) : </t>
  </si>
  <si>
    <t>9kůlů : 9</t>
  </si>
  <si>
    <t>9příček : 9</t>
  </si>
  <si>
    <t>184911111R00</t>
  </si>
  <si>
    <t>Znovuuvázání dřeviny jedním úvazkem znovuuvázání dřeviny jedním úvazkem ke stávajícímu kůlu</t>
  </si>
  <si>
    <t>185804312R00</t>
  </si>
  <si>
    <t xml:space="preserve">Zalití rostlin vodou plocha přes 20 m2,  </t>
  </si>
  <si>
    <t>116*0,08</t>
  </si>
  <si>
    <t>32*0,04</t>
  </si>
  <si>
    <t>253*0,04</t>
  </si>
  <si>
    <t>185851111R00</t>
  </si>
  <si>
    <t>Dovoz vody pro zálivku rostlin dovoz vody pro zálivku rostlin na vzdálenost do 6000 m</t>
  </si>
  <si>
    <t>Odkaz na mn. položky pořadí 22 : 20,68000</t>
  </si>
  <si>
    <t>00572420R</t>
  </si>
  <si>
    <t>směs travní parková, dekorativní</t>
  </si>
  <si>
    <t>2,2</t>
  </si>
  <si>
    <t>026503335R.1</t>
  </si>
  <si>
    <t>Jasan manový (zimnař) - Fraxinus ornus 121+ cm, PP, podřez. nasazení koruny 2,2 m</t>
  </si>
  <si>
    <t>Fro Fraxinus ornus Jasan manový (zimnář) 4-5x Vk 2,2 20-25 3</t>
  </si>
  <si>
    <t>10371500R</t>
  </si>
  <si>
    <t>substrát zahradnický B; balení volně loženo</t>
  </si>
  <si>
    <t>Množství trávníkového substrátu – 1.560 m2 x 0,03 m = 47 m3. : 47</t>
  </si>
  <si>
    <t>583320003R.1</t>
  </si>
  <si>
    <t>Kamenivo frakce 63/128 mm</t>
  </si>
  <si>
    <t>Kompletní dodávka kameniva (Vápenec fr. 63/128 mm), jeho rozprostření.</t>
  </si>
  <si>
    <t>Vnitro a mimostaveništní doprava.</t>
  </si>
  <si>
    <t>Štěrkové plochy – stávající vzrostlé stromy kamenivo 63-128, tl. 130 mm (Vápenec) : 150*0,13*2,4</t>
  </si>
  <si>
    <t>Štěrkové plochy – výsadba travin kamenivo 63-128, tl. 130 mm (Vápenec) : 122*0,13*2,4</t>
  </si>
  <si>
    <t>08R004</t>
  </si>
  <si>
    <t>Výsadba dekorativních travin</t>
  </si>
  <si>
    <t>Včetně jednoho obdělání půdy nakopáním, frézováním nebo rytím.</t>
  </si>
  <si>
    <t>43+20</t>
  </si>
  <si>
    <t>08R003</t>
  </si>
  <si>
    <t>PODZEMNÍ PROSTOROVÉ BUŇKY – KOMPLETNÍ SYSTÉMOVÉ PROVEDENÍ</t>
  </si>
  <si>
    <t>kompletní dodávka a realizace systému na stavbě:</t>
  </si>
  <si>
    <t>viz. D.8.1. TZ Sadové úpravy kaspitola 10. Výkaz výměr sadové úpravy a  výkresyD.8.2, D.8.4. a D.8.5.</t>
  </si>
  <si>
    <t>- cena zahrunje i veškeré náklady na dodávku a zřízení:</t>
  </si>
  <si>
    <t>- vegetační vsrtva lehké ornice 200-600 mm</t>
  </si>
  <si>
    <t xml:space="preserve"> -výsadbový substrát s biouhlím 400 mm</t>
  </si>
  <si>
    <t>- štěrkopísek s biouhlím 100 mm</t>
  </si>
  <si>
    <t>- nosné prostorové koše 600x600x8000 mm</t>
  </si>
  <si>
    <t>Včetně geotextilie a kombi síťoviny</t>
  </si>
  <si>
    <t>VČETNĚ TECHNOLOGICKÉHO DOZORU</t>
  </si>
  <si>
    <t>08R009</t>
  </si>
  <si>
    <t>Ozdobnice čínská pruhovaná (Miscantus sinensis Zebrinus</t>
  </si>
  <si>
    <t>20</t>
  </si>
  <si>
    <t>08R005</t>
  </si>
  <si>
    <t>Zavlažovací a provzdušňovací systém</t>
  </si>
  <si>
    <t>Kompletní dodávky a osazení (včetně vnitrostavenisštní a mimostaveništní doparvy) Zavlažovacího a provzdušňovacího systému (viz. výkres č. D.8.4.)</t>
  </si>
  <si>
    <t xml:space="preserve">Do ceny jsou započítány veškeré náklady na dodávku materiálu a montáž. : </t>
  </si>
  <si>
    <t>08R010</t>
  </si>
  <si>
    <t>Ozdobnice čínská (Miscanthus sinensis)</t>
  </si>
  <si>
    <t>43</t>
  </si>
  <si>
    <t>08R021</t>
  </si>
  <si>
    <t>Rozpustné zásobní hnojivo v dávce 300g/keř, dodávka a montáž</t>
  </si>
  <si>
    <t>23*0,3</t>
  </si>
  <si>
    <t>08R022</t>
  </si>
  <si>
    <t>Dodávka - Dlouhodobě rozpustné zásobní hnojivo (dávka 500g/strom).</t>
  </si>
  <si>
    <t>pro každý vysazená strom : 3</t>
  </si>
  <si>
    <t>11251OA0</t>
  </si>
  <si>
    <t>ODSTRANĚNÍ PAŘEZŮ FRÉZOVÁNÍM D DO 0,5M</t>
  </si>
  <si>
    <t>Frézování pařezů se měří v [ks] frézovaných pařezů a zahrnuje zejména:</t>
  </si>
  <si>
    <t>- frézování do hloubky 20cm pod úroveň terénu</t>
  </si>
  <si>
    <t>- veškeré drobné zemní práce spojené s frézováním pařezů</t>
  </si>
  <si>
    <t>- případně další práce s nimi dle pokynů zadávací dokumentace</t>
  </si>
  <si>
    <t>- průměr frézováných pažezů se měří 20cm nad terénem</t>
  </si>
  <si>
    <t>998231311R00</t>
  </si>
  <si>
    <t>Přesun hmot pro krajinářské a sadovnické úpravy přesun hmot pro sadovnické a krajinářské úpravy do 5000 m vodorovně, bez svislého přesunu</t>
  </si>
  <si>
    <t>767995107R00</t>
  </si>
  <si>
    <t>Výroba a montáž atypických kovovových doplňků staveb hmotnosti přes 250 do 500 kg</t>
  </si>
  <si>
    <t>kompletní výroba, dodávka a montáž</t>
  </si>
  <si>
    <t>kovová konická obruba : 343,50+52,20</t>
  </si>
  <si>
    <t xml:space="preserve">(viz. výkres D.8.5.) : </t>
  </si>
  <si>
    <t>460650013RT1</t>
  </si>
  <si>
    <t>Podkladová vrstva ze štěrku tl.10 cm, ze štěrokpísku tl. 10 cm</t>
  </si>
  <si>
    <t>2,6*3,2*3</t>
  </si>
  <si>
    <t>Do ceny jsou započítány veškeré náklady(nákup, naložení, dovoz apod.): :</t>
  </si>
  <si>
    <t>Následná rozvojová péče</t>
  </si>
  <si>
    <t>Vzhledem k biologické podstatě prováděných úprav je nutné péči provádět okamžitě po jejich</t>
  </si>
  <si>
    <t>realizaci. Je navržena tříletá porealizační péče, spojená s odbornou spoluprací s projektantem.</t>
  </si>
  <si>
    <t>Základním pracovním úkonem je pravidelná vizuální kontrola.</t>
  </si>
  <si>
    <t>U jednotlivých sadovnických prvků lze předpokládat tyto nároky:</t>
  </si>
  <si>
    <t>Výsadba stromů</t>
  </si>
  <si>
    <t>· Zálivka v letním období ca 3-5x v dávce 50-l/strom.</t>
  </si>
  <si>
    <t>· Nakypření, odplevelení a urovnání kořenové mísy - 3x ročně.</t>
  </si>
  <si>
    <t>· Kontrola a oprava kůlů 3x ročně</t>
  </si>
  <si>
    <t>· Přihnojení 1x ročně NPK v předjaří</t>
  </si>
  <si>
    <t>· Tvarování koruny v případě nutnosti (podpora souměrné stabilní koruny)</t>
  </si>
  <si>
    <t>· Kontrola zdravotního stavu 2x ročně</t>
  </si>
  <si>
    <t>Výsadba trvalek v záhonech</t>
  </si>
  <si>
    <t>· Zálivka v letním období ca 3-5x v dávce 50l/m2 záhonu</t>
  </si>
  <si>
    <t>· Nakypření, odplevelení a urovnání záhonu cca 3x ročně.</t>
  </si>
  <si>
    <t>· Přihnojení 2x ročně granulovaným hnojivem NPK v předjaří a nejpozději začátkem června</t>
  </si>
  <si>
    <t>· Odstranění odkvetlých částí 1x ročně</t>
  </si>
  <si>
    <t>· Odstranění odumřelých částí 1x ročně v předjaří</t>
  </si>
  <si>
    <t>· Nahrnutí listí nebo přikrývka chvojím na zimu</t>
  </si>
  <si>
    <t>Travnaté plochy</t>
  </si>
  <si>
    <t>· Kosení 7 x ročně</t>
  </si>
  <si>
    <t>· Odstranění listí – 2 x ročně (jaro, podzim)</t>
  </si>
  <si>
    <t>· Jarní vyhrabání – 1 x ročně v předjaří</t>
  </si>
  <si>
    <t>· Přihnojení – 1x ročně začátkem vegetace NPK</t>
  </si>
  <si>
    <t>132201211R00</t>
  </si>
  <si>
    <t xml:space="preserve">Hloubení rýh šířky přes 60 do 200 cm do 100 m3, v hornině 3, hloubení strojně </t>
  </si>
  <si>
    <t>POL1_1</t>
  </si>
  <si>
    <t>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</si>
  <si>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2*2*1,5*2</t>
  </si>
  <si>
    <t>132201219R00</t>
  </si>
  <si>
    <t xml:space="preserve">Hloubení rýh šířky přes 60 do 200 cm příplatek za lepivost, v hornině 3,  </t>
  </si>
  <si>
    <t>139601102R00</t>
  </si>
  <si>
    <t>Ruční výkop jam, rýh a šachet v hornině 3</t>
  </si>
  <si>
    <t>s přehozením na vzdálenost do 5 m nebo s naložením na ruční dopravní prostředek</t>
  </si>
  <si>
    <t>151101101R00</t>
  </si>
  <si>
    <t>Zřízení pažení a rozepření stěn rýh příložné  pro jakoukoliv mezerovitost, hloubky do 2 m</t>
  </si>
  <si>
    <t>pro podzemní vedení pro všechny šířky rýhy,</t>
  </si>
  <si>
    <t>2*1,5*4*2</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</si>
  <si>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</si>
  <si>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</si>
  <si>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</si>
  <si>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</si>
  <si>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</si>
  <si>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bez naložení do dopravní nádoby, ale s vyprázdněním dopravní nádoby na hromadu nebo na dopravní prostředek,</t>
  </si>
  <si>
    <t>162701105R00</t>
  </si>
  <si>
    <t>Vodorovné přemístění výkopku z horniny 1 až 4, na vzdálenost přes 9 000  do 10 000 m</t>
  </si>
  <si>
    <t>po suchu, bez naložení výkopku, avšak se složením bez rozhrnutí, zpáteční cesta vozidla.</t>
  </si>
  <si>
    <t>12-0,963-0,32</t>
  </si>
  <si>
    <t>175101101R00</t>
  </si>
  <si>
    <t>Obsyp potrubí bez prohození sypaniny, bez dodávky obsypového materiálu</t>
  </si>
  <si>
    <t>sypaninou z vhodných hornin tř. 1 - 4 nebo materiálem připraveným podél výkopu ve vzdálenosti do 3 m od jeho kraje, pro jakoukoliv hloubku výkopu a jakoukoliv míru zhutnění,</t>
  </si>
  <si>
    <t>2*0,8*0,3*2</t>
  </si>
  <si>
    <t>003</t>
  </si>
  <si>
    <t>Poplatek za skládku</t>
  </si>
  <si>
    <t>OPN</t>
  </si>
  <si>
    <t>POL13_-1</t>
  </si>
  <si>
    <t>12*1,8</t>
  </si>
  <si>
    <t>58337308R</t>
  </si>
  <si>
    <t>štěrkopísek frakce 0,0 až 2,0 mm; třída B</t>
  </si>
  <si>
    <t>POL3_1</t>
  </si>
  <si>
    <t>58344209R</t>
  </si>
  <si>
    <t>štěrkodrť frakce 0,0 až 125,0 mm; třída B</t>
  </si>
  <si>
    <t>10,7*2</t>
  </si>
  <si>
    <t>451572111R00</t>
  </si>
  <si>
    <t>Lože pod potrubí, stoky a drobné objekty z kameniva drobného těženého 0÷4 mm</t>
  </si>
  <si>
    <t>827-1</t>
  </si>
  <si>
    <t>v otevřeném výkopu,</t>
  </si>
  <si>
    <t>4*0,1*0,8</t>
  </si>
  <si>
    <t>871211121R00</t>
  </si>
  <si>
    <t>Montáž potrubí z plastických hmot z tlakových trubek polyetylenových, vnějšího průměru 63 mm</t>
  </si>
  <si>
    <t>891213111R00</t>
  </si>
  <si>
    <t>Montáž vodovodních armatur na potrubí ventilů hlavních pro přípojky, DN 50 mm</t>
  </si>
  <si>
    <t>899712111R00</t>
  </si>
  <si>
    <t>Orientační tabulky na vodovodních a kanalizačních řadech na zdivu</t>
  </si>
  <si>
    <t>871181120</t>
  </si>
  <si>
    <t>Vpuštění plynu potrubí D63</t>
  </si>
  <si>
    <t>soubor</t>
  </si>
  <si>
    <t>HZS</t>
  </si>
  <si>
    <t>POL10_1</t>
  </si>
  <si>
    <t>28613105.MR</t>
  </si>
  <si>
    <t>spojka/nátrubek PE 100; SDR 11,0; D = 63,0 mm; spoj elektrosvařovaný</t>
  </si>
  <si>
    <t>28613636</t>
  </si>
  <si>
    <t>Trubka RP PE 100  SDR11 63x5,8 mm L100m plyn</t>
  </si>
  <si>
    <t>14546</t>
  </si>
  <si>
    <t>Položení folie</t>
  </si>
  <si>
    <t>14547</t>
  </si>
  <si>
    <t>Položení sig.drátu</t>
  </si>
  <si>
    <t>89 11</t>
  </si>
  <si>
    <t>Podkladní deska ventil</t>
  </si>
  <si>
    <t>ks</t>
  </si>
  <si>
    <t>899401111R00</t>
  </si>
  <si>
    <t>Osazení poklopů litinových ventilových</t>
  </si>
  <si>
    <t>včetně podezdění</t>
  </si>
  <si>
    <t>28314145.</t>
  </si>
  <si>
    <t>Fólie výstražná VF-220P š.220mm žlutá "POZOR PLYN"</t>
  </si>
  <si>
    <t>42291402R</t>
  </si>
  <si>
    <t>poklop ventilový šedá litina; použití pro vodu, pro plyn; h = 210,0 mm; vnitř.pr.D = 125 mm; D = 195,0 mm</t>
  </si>
  <si>
    <t>RTS 18/ I</t>
  </si>
  <si>
    <t>87 4</t>
  </si>
  <si>
    <t>Zemní souprava teleskopická ventilová č. 9101</t>
  </si>
  <si>
    <t>87 8</t>
  </si>
  <si>
    <t>Ventil plynovodní přípojky D63</t>
  </si>
  <si>
    <t>998276101R00</t>
  </si>
  <si>
    <t>Přesun hmot pro trubní vedení z trub plastových nebo sklolaminátových v otevřeném výkopu</t>
  </si>
  <si>
    <t>vodovodu nebo kanalizace ražené nebo hloubené (827 1.1, 827 1.9, 827 2.1, 827 2.9), drobných objektů</t>
  </si>
  <si>
    <t>230200156R00</t>
  </si>
  <si>
    <t>Dodatečné osazení trubních dílů přivařov., DN 50</t>
  </si>
  <si>
    <t>POL1_9</t>
  </si>
  <si>
    <t>230230016R00</t>
  </si>
  <si>
    <t>Hlavní tlaková zkouška vzduchem 0,6 MPa, DN 50</t>
  </si>
  <si>
    <t>2345</t>
  </si>
  <si>
    <t>Stlačení potrubí D63</t>
  </si>
  <si>
    <t>969021121R00</t>
  </si>
  <si>
    <t>Vybourání kanalizačního potrubí DN do 200 mm</t>
  </si>
  <si>
    <t>včetně pomocného lešení o výšce podlahy do 1900 mm a pro zatížení do 1,5 kPa  (150 kg/m2),</t>
  </si>
  <si>
    <t>131201201R00</t>
  </si>
  <si>
    <t>Hloubení zapažených jam a zářezů do 100 m3, v hornině 3, převážně ručně</t>
  </si>
  <si>
    <t>s urovnáním dna do předepsaného profilu a spádu, s případně nutným přemístěním výkopku ve výkopišti a dále buď s přemístěním výkopku na přilehlém terénu na vzdálenost do 3 m od kraje jámy nebo s naložením na dopravní prostředek</t>
  </si>
  <si>
    <t>zápich. jáma voda : 1,1*1,1*1,6+2,5*3*2</t>
  </si>
  <si>
    <t>zápich. jáma kanal : 1,1*1,1*2,7+2,5*3*3</t>
  </si>
  <si>
    <t>131201209R00</t>
  </si>
  <si>
    <t xml:space="preserve">Hloubení zapažených jam a zářezů příplatek za lepivost, v hornině 3,  </t>
  </si>
  <si>
    <t>VP : 0,6*7*1,6</t>
  </si>
  <si>
    <t>rozvod vody : 0,6*58*1,3</t>
  </si>
  <si>
    <t>závlaha : 0,3*0,4*410</t>
  </si>
  <si>
    <t>kanal.příp : 5*1*3</t>
  </si>
  <si>
    <t>venk. kanal : 0,8*52*1,7</t>
  </si>
  <si>
    <t>133201101R00</t>
  </si>
  <si>
    <t>Hloubení šachet v hornině 3_x000D_
 do 100 m3</t>
  </si>
  <si>
    <t>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t>
  </si>
  <si>
    <t>1,5*1,5*2</t>
  </si>
  <si>
    <t>133201109R00</t>
  </si>
  <si>
    <t>Hloubení šachet v hornině 3_x000D_
 příplatek za lepivost horniny</t>
  </si>
  <si>
    <t>141720011</t>
  </si>
  <si>
    <t>Protlak krtek tř 3+4 DN -50mm</t>
  </si>
  <si>
    <t>141720017</t>
  </si>
  <si>
    <t>Protlak krtek tř 3+4 DN 160mm</t>
  </si>
  <si>
    <t>jáma voda : 1,6*1,1*4+2*2*(2,5+3)</t>
  </si>
  <si>
    <t>151101102R00</t>
  </si>
  <si>
    <t>Zřízení pažení a rozepření stěn rýh příložné  pro jakoukoliv mezerovitost, hloubky do 4 m</t>
  </si>
  <si>
    <t>jáma kanal : 1,1*3*4+2*3*(2,5+3)</t>
  </si>
  <si>
    <t>151101112R00</t>
  </si>
  <si>
    <t>Odstranění pažení a rozepření rýh příložné , hloubky do 4 m</t>
  </si>
  <si>
    <t>42,7+101,16+85,72+4,5</t>
  </si>
  <si>
    <t>42,73+101,16+85,72+4,5</t>
  </si>
  <si>
    <t>162702199R00</t>
  </si>
  <si>
    <t>Poplatek za skládku drnu</t>
  </si>
  <si>
    <t>197,38</t>
  </si>
  <si>
    <t>42,7+110,16+85,72+4,5-34,5-2,8-8,4</t>
  </si>
  <si>
    <t>voda : 0,6*0,3*(7+58)</t>
  </si>
  <si>
    <t>kanal : 0,8*0,5*57</t>
  </si>
  <si>
    <t>175101201R00</t>
  </si>
  <si>
    <t>Obsyp objektů bez prohození sypaniny</t>
  </si>
  <si>
    <t>sypaninou z vhodných hornin tř. 1 - 4 nebo materiálem, uloženým ve vzdálenosti do 30 m od vnějšího kraje objektu, pro jakoukoliv míru zhutnění,</t>
  </si>
  <si>
    <t>šachta : 1,5*1,5*2-3,14*0,55*0,55*1,8</t>
  </si>
  <si>
    <t>583311025R</t>
  </si>
  <si>
    <t>kamenivo přírodní těžené frakce 0,0 až 2,0 mm; třída C; Moravskoslezský kraj</t>
  </si>
  <si>
    <t>obsyp potrubí : 34,5*2</t>
  </si>
  <si>
    <t>obsyp objektu : 2,8*2</t>
  </si>
  <si>
    <t>197,38*2</t>
  </si>
  <si>
    <t>voda : 0,6*0,1*64</t>
  </si>
  <si>
    <t>kanal : 0,8*0,1*57</t>
  </si>
  <si>
    <t>871151121R00</t>
  </si>
  <si>
    <t>Montáž potrubí z plastických hmot z tlakových trubek polyetylenových, vnějšího průměru 25 mm</t>
  </si>
  <si>
    <t>871161121R00</t>
  </si>
  <si>
    <t>Montáž potrubí z plastických hmot z tlakových trubek polyetylenových, vnějšího průměru 32 mm</t>
  </si>
  <si>
    <t>871311121R00</t>
  </si>
  <si>
    <t>Montáž potrubí z plastických hmot z tlakových trubek polyetylenových, vnějšího průměru 160 mm</t>
  </si>
  <si>
    <t>871313121R00</t>
  </si>
  <si>
    <t>Montáž potrubí z trub z plastů těsněných gumovým kroužkem  DN 150 mm</t>
  </si>
  <si>
    <t>v otevřeném výkopu ve sklonu do 20 %,</t>
  </si>
  <si>
    <t>877313122R00</t>
  </si>
  <si>
    <t>Montáž tvarovek na potrubí z trub z plastů těsněných gumovým kroužkem přesuvek DN 150 mm</t>
  </si>
  <si>
    <t>28611146.</t>
  </si>
  <si>
    <t>Trubka PVC kanalizační hladká d 125x3,0x1000 mm</t>
  </si>
  <si>
    <t>28611149.</t>
  </si>
  <si>
    <t>Trubka PVC kanalizační hladká d 125x3,0x5000 mm</t>
  </si>
  <si>
    <t>28613460</t>
  </si>
  <si>
    <t>Trubka vodovodní PE RC Protect SDR 11  25x2,3 mm</t>
  </si>
  <si>
    <t>Trubka vodovodní PE RC Protect SDR 11  32x3,0 mm</t>
  </si>
  <si>
    <t>R-položka</t>
  </si>
  <si>
    <t>POL12_0</t>
  </si>
  <si>
    <t>2861358</t>
  </si>
  <si>
    <t>Trubka ROBUST SUPERPIPE SDR11 160x14,6mm L12m kana</t>
  </si>
  <si>
    <t>28616100.</t>
  </si>
  <si>
    <t>Přechod  d160mm PVC do hrdla hlad.kanal.trub.</t>
  </si>
  <si>
    <t>2865062</t>
  </si>
  <si>
    <t>Přesuvka kanalizační  DN 150</t>
  </si>
  <si>
    <t>28651692.AR</t>
  </si>
  <si>
    <t>redukce excentrická; PVC; d = 160,0 mm; d2 = 125 mm; l = 180 mm; hladká, hrdlová</t>
  </si>
  <si>
    <t>28651702.</t>
  </si>
  <si>
    <t>Odbočka kanalizační KGEA 125/ 125/45 PVC</t>
  </si>
  <si>
    <t>28651811.AR</t>
  </si>
  <si>
    <t>spojka přesuvná (přesuvka) PVC; DN 125,0 mm; l = 158 mm; hladká, hrdlovaná</t>
  </si>
  <si>
    <t>28697250R</t>
  </si>
  <si>
    <t>šachta vodovodní tvar kruhový, s průchodkami; materiál PP+PE; bez žeber a výztuh; d = 1 200 mm; h = 1 500,0 mm; poklop pochůzný</t>
  </si>
  <si>
    <t>85641</t>
  </si>
  <si>
    <t>Technol. šachta plastová dn 1200</t>
  </si>
  <si>
    <t>kpl</t>
  </si>
  <si>
    <t>870200010R00</t>
  </si>
  <si>
    <t>Výřez sedla a nalepení odbočky v potrubí sklolaminátovém pro kanalizační přípojky DN 200</t>
  </si>
  <si>
    <t>pro kanalizační přípojku, pro napojení potrubí betonového nebo kameninového, v otevřeném výkopu,</t>
  </si>
  <si>
    <t>87456</t>
  </si>
  <si>
    <t>Bakteriální zkouška vody</t>
  </si>
  <si>
    <t>Podkladní deska šoupě, hydrant</t>
  </si>
  <si>
    <t>891163111R00</t>
  </si>
  <si>
    <t>Montáž vodovodních armatur na potrubí ventilů hlavních pro přípojky, DN 25  mm</t>
  </si>
  <si>
    <t>891319111R00</t>
  </si>
  <si>
    <t>Montáž vodovodních armatur na potrubí navrtávacích pasů s ventilem Jt 1 Mpa na potrubí z trub osinkocementových, litinových, ocelových nebo plastických hmot, DN 150 mm</t>
  </si>
  <si>
    <t>892233111R00</t>
  </si>
  <si>
    <t>Proplach a desinfekce vodovodního potrubí DN od 40 do 70 mm</t>
  </si>
  <si>
    <t>napuštění a vypuštění vody, dodání vody a desinfekčního prostředku, náklady na bakteriologický rozbor vody,</t>
  </si>
  <si>
    <t>892241111R00</t>
  </si>
  <si>
    <t>Tlakové zkoušky vodovodního potrubí DN do 80 mm</t>
  </si>
  <si>
    <t>přísun, montáže, demontáže a odsunu zkoušecího čerpadla, napuštění tlakovou vodou a dodání vody pro tlakovou zkoušku,</t>
  </si>
  <si>
    <t>894431111R00</t>
  </si>
  <si>
    <t>Osazení plastových šachet z dílů průměr 1000 mm</t>
  </si>
  <si>
    <t>894431112R00</t>
  </si>
  <si>
    <t>Osazení plastových šachet z dílců 600 mm</t>
  </si>
  <si>
    <t>894432112R00</t>
  </si>
  <si>
    <t>Osazení plastových šachet revizních průměr 425 mm</t>
  </si>
  <si>
    <t>899101111R00</t>
  </si>
  <si>
    <t>Osazení poklopů litinových a ocelových o hmotnost jednotlivě do 50 kg</t>
  </si>
  <si>
    <t>899713111R00</t>
  </si>
  <si>
    <t>Orientační tabulky na vodovodních a kanalizačních řadech na sloupku ocelovém nebo betonovém</t>
  </si>
  <si>
    <t>1964114</t>
  </si>
  <si>
    <t>Drát měděný Cu</t>
  </si>
  <si>
    <t>90*0,002</t>
  </si>
  <si>
    <t>28314142.AR</t>
  </si>
  <si>
    <t>fólie výstražná bílá; š = 330,0 mm; tl. 1,20 mm</t>
  </si>
  <si>
    <t>RTS 15/ I</t>
  </si>
  <si>
    <t>90/3,3</t>
  </si>
  <si>
    <t>28697081.</t>
  </si>
  <si>
    <t>Poklop teleskopický DN 425 D 400 G + klip</t>
  </si>
  <si>
    <t>28697140</t>
  </si>
  <si>
    <t>Roura šachtová korugovaná  bez hrdla 425/2000 mm</t>
  </si>
  <si>
    <t>28697147R</t>
  </si>
  <si>
    <t>spojka/nátrubek PVC-U; pro šachtovou rouru; D = 325,0 mm; di = 315,0 mm; spoj násuvný</t>
  </si>
  <si>
    <t>28697167</t>
  </si>
  <si>
    <t>Dno šachtové výkyvné  425/160 přímé pro KG</t>
  </si>
  <si>
    <t>4227350</t>
  </si>
  <si>
    <t>Pás navrtávací  DN 150</t>
  </si>
  <si>
    <t>Ventil vodovodní přípojky č.ZAK 34 D32</t>
  </si>
  <si>
    <t>721171107R00</t>
  </si>
  <si>
    <t>Potrubí z plastu odpadní hrdlové D 75 x 1,8</t>
  </si>
  <si>
    <t>POL1_7</t>
  </si>
  <si>
    <t>721171109R00</t>
  </si>
  <si>
    <t>Potrubí z plastu odpadní hrdlové d 110 mm</t>
  </si>
  <si>
    <t>721176101R00</t>
  </si>
  <si>
    <t>Potrubí HT připojovací vnější průměr D 32 mm, tloušťka stěny 1,8 mm, DN 30</t>
  </si>
  <si>
    <t>800-721</t>
  </si>
  <si>
    <t>včetně tvarovek, objímek. Bez zednických výpomocí.</t>
  </si>
  <si>
    <t>721176105R00</t>
  </si>
  <si>
    <t>Potrubí HT připojovací vnější průměr D 110 mm, tloušťka stěny 2,7 mm, DN 100</t>
  </si>
  <si>
    <t>721176223R00</t>
  </si>
  <si>
    <t>Potrubí KG svodné (ležaté) v zemi vnější průměr D 125 mm, tloušťka stěny 3,2 mm, DN 125</t>
  </si>
  <si>
    <t>721194104R00</t>
  </si>
  <si>
    <t>Zřízení přípojek na potrubí D 40 mm, materiál ve specifikaci</t>
  </si>
  <si>
    <t>vyvedení a upevnění odpadních výpustek,</t>
  </si>
  <si>
    <t>721194109R00</t>
  </si>
  <si>
    <t>Zřízení přípojek na potrubí D 110  mm, materiál ve specifikaci</t>
  </si>
  <si>
    <t>721211502R00</t>
  </si>
  <si>
    <t>Vpusti podlahové průměr 110 mm, s nastavitelnou výškou vtoku, s ochranným roštem, s jedním zaslepením, výška norné stěny 70 mm, včetně dodávky materiálu</t>
  </si>
  <si>
    <t>721273145R00</t>
  </si>
  <si>
    <t>Ventilační hlavice DN 100, z PVC, s posuvným mezikružím, povrch stabilizován proti UV záření, včetně dodávky materiálu</t>
  </si>
  <si>
    <t>721273150R00</t>
  </si>
  <si>
    <t>Ventilační hlavice D 50, 75, 110 mm, přivzdušňovací ventil D 50/75/110 mm s dvojitou izolační stěnou, s masivní pryžovou membránou, s odnímatelnou mřížkou proti hmyzu a pro čištění, mat. , včetně dodávky materiálu</t>
  </si>
  <si>
    <t>721290123R00</t>
  </si>
  <si>
    <t>Zkouška těsnosti kanalizace v objektech kouřem, DN 300</t>
  </si>
  <si>
    <t>998721101R00</t>
  </si>
  <si>
    <t>Přesun hmot pro vnitřní kanalizaci v objektech výšky do 6 m</t>
  </si>
  <si>
    <t>POL1_1001</t>
  </si>
  <si>
    <t>50 m vodorovně, měřeno od těžiště půdorysné plochy skládky do těžiště půdorysné plochy objektu</t>
  </si>
  <si>
    <t>722172311R00</t>
  </si>
  <si>
    <t>Potrubí z plastických hmot polypropylenové potrubí PP-R, D 20 mm, s 2,8 mm, PN 16, polyfúzně svařované, včetně zednických výpomocí</t>
  </si>
  <si>
    <t>včetně tvarovek, bez zednických výpomocí</t>
  </si>
  <si>
    <t>722172312R00</t>
  </si>
  <si>
    <t>Potrubí z plastických hmot polypropylenové potrubí PP-R, D 25 mm, s 3,5 mm, PN 16, polyfúzně svařované, včetně zednických výpomocí</t>
  </si>
  <si>
    <t>722172313R00</t>
  </si>
  <si>
    <t>Potrubí z plastických hmot polypropylenové potrubí PP-R, D 32 mm, s 4,4 mm, PN 16, polyfúzně svařované, včetně zednických výpomocí</t>
  </si>
  <si>
    <t>722182001R00</t>
  </si>
  <si>
    <t>Montáž tepelné izolace potrubí samolepicí spoj nebo rychlouzávěr, do DN 25</t>
  </si>
  <si>
    <t>722190402R00</t>
  </si>
  <si>
    <t>Vyvedení a upevnění výpustek DN 20</t>
  </si>
  <si>
    <t>722190403R00</t>
  </si>
  <si>
    <t>Vyvedení a upevnění výpustek DN 25</t>
  </si>
  <si>
    <t>722220111R00</t>
  </si>
  <si>
    <t>Nástěnka nátrubková mosazná pro výtokový ventil, vnitřní závit, DN 15, PN 10, včetně dodávky materiálu</t>
  </si>
  <si>
    <t>722220112R00</t>
  </si>
  <si>
    <t>Nástěnka nátrubková mosazná pro výtokový ventil, vnitřní závit, DN 20, PN 10, včetně dodávky materiálu</t>
  </si>
  <si>
    <t>722220121R00</t>
  </si>
  <si>
    <t>Nástěnka nátrubková mosazná pro baterii, vnitřní závit, DN 15, PN 10, včetně dodávky materiálu</t>
  </si>
  <si>
    <t>pár</t>
  </si>
  <si>
    <t>722224153</t>
  </si>
  <si>
    <t>Kulový kohout zahradní 3/4 - "</t>
  </si>
  <si>
    <t>722232115U00</t>
  </si>
  <si>
    <t>Kulový kohout   závit+páčka</t>
  </si>
  <si>
    <t>722290226R00</t>
  </si>
  <si>
    <t>Dílčí tlakové zkoušky vodovodního potrubí závitového, do DN 50</t>
  </si>
  <si>
    <t>722290234R00</t>
  </si>
  <si>
    <t>Proplach a dezinfekce vodovodního potrubí do DN 80</t>
  </si>
  <si>
    <t>998722101R00</t>
  </si>
  <si>
    <t>Přesun hmot pro vnitřní vodovod v objektech výšky do 6 m</t>
  </si>
  <si>
    <t>vodorovně do 50 m</t>
  </si>
  <si>
    <t>28377148</t>
  </si>
  <si>
    <t>Trubice izolační  22x9 mm</t>
  </si>
  <si>
    <t>POL3_7</t>
  </si>
  <si>
    <t>Trubice izolační  22x20 mm</t>
  </si>
  <si>
    <t>28377153</t>
  </si>
  <si>
    <t>Trubice izolační  28x9 mm</t>
  </si>
  <si>
    <t>2837715</t>
  </si>
  <si>
    <t>Trubice izolační  32x9 mm</t>
  </si>
  <si>
    <t>725014121R00</t>
  </si>
  <si>
    <t>Klozetové mísy závěsné, bilé, hluboké splachování, zadní, včetně sedátka, šířka 360 mm, hloubka 560 mm, výška 400 mm</t>
  </si>
  <si>
    <t>RTS 17/ I</t>
  </si>
  <si>
    <t>725111264R00</t>
  </si>
  <si>
    <t>Nádrže splachovací vestavěné do sádrokartonu</t>
  </si>
  <si>
    <t>725212370R00</t>
  </si>
  <si>
    <t xml:space="preserve">Umyvadlo </t>
  </si>
  <si>
    <t>RTS 16/ I</t>
  </si>
  <si>
    <t>7254561</t>
  </si>
  <si>
    <t>Vybavení koupelny pro invalidy madla, Wc, umyvadlo, zrcadlo, držák toal. pap,</t>
  </si>
  <si>
    <t>725533211U00</t>
  </si>
  <si>
    <t>El ohřív průtok 2kW - 240 V</t>
  </si>
  <si>
    <t>725810405R00</t>
  </si>
  <si>
    <t>Ventil rohový s přípoj. trubičkou TE 67 G 1/2</t>
  </si>
  <si>
    <t>725829201R00</t>
  </si>
  <si>
    <t>Montáž baterií umyvadlových a dřezových umyvadlové a dřezové nástěnné chromové</t>
  </si>
  <si>
    <t>725860107R00</t>
  </si>
  <si>
    <t>Zápachová uzávěrka (sifon) pro zařizovací předměty D 40 mm; pro umyvadla; plast, mosaz, včetně dodávky materiálu</t>
  </si>
  <si>
    <t>998725101R00</t>
  </si>
  <si>
    <t>Přesun hmot pro zařizovací předměty v objektech výšky do 6 m</t>
  </si>
  <si>
    <t>725-8</t>
  </si>
  <si>
    <t>Baterie umyvadl. prodlouž. raménko páková</t>
  </si>
  <si>
    <t>664 50</t>
  </si>
  <si>
    <t>POTRUBÍ A KABELY : 1</t>
  </si>
  <si>
    <t xml:space="preserve">Potrubí HDPE 80 PE 40x2,3 PN 6 -     250 m : </t>
  </si>
  <si>
    <t xml:space="preserve">Potrubí LDPE 40 PE 32x2,9 PN 6 - 160 m : </t>
  </si>
  <si>
    <t xml:space="preserve">T-kus 40 : </t>
  </si>
  <si>
    <t xml:space="preserve">T-kus redukovaný 40x32x40 : </t>
  </si>
  <si>
    <t xml:space="preserve">Spojka redukovaná 40x32 : </t>
  </si>
  <si>
    <t xml:space="preserve">T-kus 32 : </t>
  </si>
  <si>
    <t xml:space="preserve">Koleno 32 : </t>
  </si>
  <si>
    <t xml:space="preserve">Kabel CYKY-J 5x1,5 metráž    250 M : </t>
  </si>
  <si>
    <t xml:space="preserve">Výstražná fólie bílá šířky 150 mm  410 m : </t>
  </si>
  <si>
    <t xml:space="preserve">Lišta pro vedení kabelů 24 x 22 mm bílá délka 2 m : </t>
  </si>
  <si>
    <t xml:space="preserve">ŘÍDÍCÍ JEDNOTKA, ELEKTROINSTALACE : </t>
  </si>
  <si>
    <t xml:space="preserve">Řídicí jednotka  pro 4-16 sekcí,  umístění ve venkovním prostředí, ovládací napětí AC-24 V, součástí je transformátor 220 V : </t>
  </si>
  <si>
    <t xml:space="preserve">Modul- rozšíření řídicí jednotky : </t>
  </si>
  <si>
    <t xml:space="preserve">Baterie 9 V : </t>
  </si>
  <si>
    <t xml:space="preserve">Čidlo srážek, kabel 8 m : </t>
  </si>
  <si>
    <t xml:space="preserve">ELEKTOMAGNETICKÉ VENTILY : </t>
  </si>
  <si>
    <t xml:space="preserve">Elektromagnetický ventil TPV, 1" vnější závit, cívka AC-24 V, bez regulace průtoku, pracovní tlak do 12 bar - : </t>
  </si>
  <si>
    <t xml:space="preserve">Elektromagnetický ventil TPV, 1" vnější závit, cívka AC-24 V, s regulací průtoku, pracovní tlak do 12 bar : </t>
  </si>
  <si>
    <t xml:space="preserve">Regulátor tlaku pro kapkovou závlahu 7,5-75,6 l/min : </t>
  </si>
  <si>
    <t xml:space="preserve">Spojka redukovaná 1"x3/4" vni x vně : </t>
  </si>
  <si>
    <t xml:space="preserve">Vodovzdorný konektor zaklapávací : </t>
  </si>
  <si>
    <t xml:space="preserve">Vodovzdorný konektor pro 8 žil : </t>
  </si>
  <si>
    <t xml:space="preserve">T-kus FxFxM : </t>
  </si>
  <si>
    <t xml:space="preserve">Koleno FxM : </t>
  </si>
  <si>
    <t xml:space="preserve">Přechodka 40x1" vni s převlečnou maticí : </t>
  </si>
  <si>
    <t xml:space="preserve">Přechodka 32x1" vni s převlečnou maticí : </t>
  </si>
  <si>
    <t xml:space="preserve">Spojka redukovaná 1"x3/4" vni : </t>
  </si>
  <si>
    <t xml:space="preserve">ZÁVLAHOVÉ PRVKY : </t>
  </si>
  <si>
    <t xml:space="preserve">Postřikovač , vstup 1/2", výsuv 10 cm, bez trysky : </t>
  </si>
  <si>
    <t xml:space="preserve">Tryska  , nastavitelná, dostřik 2,4 m, vněj. závit : </t>
  </si>
  <si>
    <t xml:space="preserve">Tryska  1000, dostřik 4,0 m, 90-210°, vnější závit : </t>
  </si>
  <si>
    <t xml:space="preserve">Tryska  2000, dostřik 5,5 m, 90-210°, vnější závit : </t>
  </si>
  <si>
    <t xml:space="preserve">Postřikovač , vstup 3/4", výsuv 12,7 cm, nastavitelný, součástí potřikovače je sada trysek, nastavení výšeče bez nář. : </t>
  </si>
  <si>
    <t xml:space="preserve">Koleno 3/4" pro napojení postřikovače : </t>
  </si>
  <si>
    <t xml:space="preserve">Koleno 1/2" pro napojení postřikovače : </t>
  </si>
  <si>
    <t xml:space="preserve">Samostahovací hadice 16 mm pro napojení postřikovače, klubo 30 m : </t>
  </si>
  <si>
    <t xml:space="preserve">Samostahovací hadice 16 mm pro napojení postřikovače, klubo 15 m : </t>
  </si>
  <si>
    <t xml:space="preserve">Navrtávací pas 32x3/4" : </t>
  </si>
  <si>
    <t xml:space="preserve">Přechodka 32x3/4" vni : </t>
  </si>
  <si>
    <t xml:space="preserve">Navrtávací pas 40x3/4" : </t>
  </si>
  <si>
    <t xml:space="preserve">FILTR A ZAZIMOVACÍ SESTAVA : </t>
  </si>
  <si>
    <t xml:space="preserve">Filtr 1"  lamelový, 130 mikron : </t>
  </si>
  <si>
    <t xml:space="preserve">Kulový ventil 1" vni x vni : </t>
  </si>
  <si>
    <t xml:space="preserve">Sestava pro zazimování : </t>
  </si>
  <si>
    <t xml:space="preserve">OSTATNÍ : </t>
  </si>
  <si>
    <t xml:space="preserve">Návod pro obsluhu a údržbu, revize : </t>
  </si>
  <si>
    <t xml:space="preserve">Uvedení do provozu, zaškolení obsluhy, zkušební provoz : </t>
  </si>
  <si>
    <t xml:space="preserve">DÍLENSKÁ DOKUMENTACE : </t>
  </si>
  <si>
    <t>VRN0</t>
  </si>
  <si>
    <t>Ztížené výrobní podmínky</t>
  </si>
  <si>
    <t>Soubor</t>
  </si>
  <si>
    <t>VRN</t>
  </si>
  <si>
    <t>POL99_8</t>
  </si>
  <si>
    <t>VRN1</t>
  </si>
  <si>
    <t>Oborová přirážka</t>
  </si>
  <si>
    <t>VRN2</t>
  </si>
  <si>
    <t>Přesun stavebních kapacit</t>
  </si>
  <si>
    <t>VRN3</t>
  </si>
  <si>
    <t>Mimostaveništní doprava</t>
  </si>
  <si>
    <t>005121 R</t>
  </si>
  <si>
    <t>Zařízení staveniště</t>
  </si>
  <si>
    <t>VRN5</t>
  </si>
  <si>
    <t>Provoz investora</t>
  </si>
  <si>
    <t>VRN6</t>
  </si>
  <si>
    <t>Kompletační činnost (IČD)</t>
  </si>
  <si>
    <t>VRN7</t>
  </si>
  <si>
    <t>Rezerva rozpočtu</t>
  </si>
  <si>
    <t>R401.1.</t>
  </si>
  <si>
    <t>Přípojka NN - VIZ. SAMOSTATNÝ VÝKAZ VÝMĚR</t>
  </si>
  <si>
    <t xml:space="preserve">Rozsah viz. PD - STZ, Technická zpráva a výkres ZOV, včetně oplocení celého staveniště apod.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</si>
</sst>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58">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4" fillId="0" borderId="0" xfId="0" applyFont="1"/>
    <xf numFmtId="49" fontId="0" fillId="0" borderId="0" xfId="0" applyNumberFormat="1"/>
    <xf numFmtId="0" fontId="15"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3" fillId="0" borderId="31"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4" fontId="16" fillId="0" borderId="0" xfId="0" applyNumberFormat="1" applyFont="1" applyBorder="1" applyAlignment="1">
      <alignment vertical="top" shrinkToFit="1"/>
    </xf>
    <xf numFmtId="164" fontId="17" fillId="0" borderId="0" xfId="0" applyNumberFormat="1" applyFont="1" applyBorder="1" applyAlignment="1">
      <alignment horizontal="center" vertical="top" wrapText="1" shrinkToFit="1"/>
    </xf>
    <xf numFmtId="164" fontId="17" fillId="0" borderId="0" xfId="0" applyNumberFormat="1" applyFont="1" applyBorder="1" applyAlignment="1">
      <alignment vertical="top" wrapText="1" shrinkToFit="1"/>
    </xf>
    <xf numFmtId="0" fontId="18" fillId="0" borderId="0" xfId="0" applyFont="1" applyBorder="1" applyAlignment="1">
      <alignment horizontal="center" vertical="top" shrinkToFit="1"/>
    </xf>
    <xf numFmtId="164"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9" fillId="0" borderId="0" xfId="0" applyNumberFormat="1" applyFont="1" applyAlignment="1">
      <alignment wrapTex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164" fontId="17" fillId="0" borderId="0" xfId="0" quotePrefix="1"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49" fontId="18" fillId="0" borderId="0" xfId="0" applyNumberFormat="1" applyFont="1" applyBorder="1" applyAlignment="1">
      <alignment horizontal="left" vertical="top" wrapText="1"/>
    </xf>
    <xf numFmtId="0" fontId="3" fillId="2" borderId="0" xfId="0" applyFont="1" applyFill="1" applyAlignment="1">
      <alignment horizontal="left"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4" fontId="5" fillId="0" borderId="32" xfId="0" applyNumberFormat="1" applyFont="1" applyBorder="1" applyAlignment="1">
      <alignment vertical="center"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49" fontId="16" fillId="4" borderId="0" xfId="0" applyNumberFormat="1" applyFont="1" applyFill="1" applyBorder="1" applyAlignment="1" applyProtection="1">
      <alignment horizontal="left" vertical="top" wrapText="1"/>
      <protection locked="0"/>
    </xf>
    <xf numFmtId="49" fontId="16" fillId="4" borderId="0" xfId="0" applyNumberFormat="1" applyFont="1" applyFill="1" applyBorder="1" applyAlignment="1" applyProtection="1">
      <alignment vertical="top"/>
      <protection locked="0"/>
    </xf>
    <xf numFmtId="49" fontId="16" fillId="4" borderId="18" xfId="0" applyNumberFormat="1" applyFont="1" applyFill="1" applyBorder="1" applyAlignment="1" applyProtection="1">
      <alignment horizontal="left" vertical="top" wrapText="1"/>
      <protection locked="0"/>
    </xf>
    <xf numFmtId="49" fontId="16" fillId="4" borderId="18" xfId="0" applyNumberFormat="1" applyFont="1" applyFill="1" applyBorder="1" applyAlignment="1" applyProtection="1">
      <alignment vertical="top"/>
      <protection locked="0"/>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185" t="s">
        <v>39</v>
      </c>
      <c r="B2" s="185"/>
      <c r="C2" s="185"/>
      <c r="D2" s="185"/>
      <c r="E2" s="185"/>
      <c r="F2" s="185"/>
      <c r="G2" s="185"/>
    </row>
  </sheetData>
  <sheetProtection algorithmName="SHA-512" hashValue="jD+Jed31aGSUYh1Zqw0gJPUta6H+mhIMiuR9XAoYD3iMdMoyh57K5Lre4aS0XKTP+L2AMojxeysNNxw0TxtrWw==" saltValue="WHt4YCfk1Z0l+QyTEoewKw=="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62</v>
      </c>
      <c r="C3" s="252" t="s">
        <v>63</v>
      </c>
      <c r="D3" s="253"/>
      <c r="E3" s="253"/>
      <c r="F3" s="253"/>
      <c r="G3" s="254"/>
      <c r="AC3" s="121" t="s">
        <v>139</v>
      </c>
      <c r="AG3" t="s">
        <v>140</v>
      </c>
    </row>
    <row r="4" spans="1:60" ht="24.95" customHeight="1" x14ac:dyDescent="0.2">
      <c r="A4" s="140" t="s">
        <v>9</v>
      </c>
      <c r="B4" s="141" t="s">
        <v>62</v>
      </c>
      <c r="C4" s="255" t="s">
        <v>63</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104</v>
      </c>
      <c r="C8" s="178" t="s">
        <v>105</v>
      </c>
      <c r="D8" s="165"/>
      <c r="E8" s="166"/>
      <c r="F8" s="167"/>
      <c r="G8" s="167">
        <f>SUMIF(AG9:AG86,"&lt;&gt;NOR",G9:G86)</f>
        <v>0</v>
      </c>
      <c r="H8" s="167"/>
      <c r="I8" s="167">
        <f>SUM(I9:I86)</f>
        <v>0</v>
      </c>
      <c r="J8" s="167"/>
      <c r="K8" s="167">
        <f>SUM(K9:K86)</f>
        <v>0</v>
      </c>
      <c r="L8" s="167"/>
      <c r="M8" s="167">
        <f>SUM(M9:M86)</f>
        <v>0</v>
      </c>
      <c r="N8" s="167"/>
      <c r="O8" s="167">
        <f>SUM(O9:O86)</f>
        <v>0.57999999999999996</v>
      </c>
      <c r="P8" s="167"/>
      <c r="Q8" s="167">
        <f>SUM(Q9:Q86)</f>
        <v>0</v>
      </c>
      <c r="R8" s="167"/>
      <c r="S8" s="167"/>
      <c r="T8" s="168"/>
      <c r="U8" s="162"/>
      <c r="V8" s="162">
        <f>SUM(V9:V86)</f>
        <v>0</v>
      </c>
      <c r="W8" s="162"/>
      <c r="X8" s="162"/>
      <c r="AG8" t="s">
        <v>164</v>
      </c>
    </row>
    <row r="9" spans="1:60" outlineLevel="1" x14ac:dyDescent="0.2">
      <c r="A9" s="169">
        <v>1</v>
      </c>
      <c r="B9" s="170" t="s">
        <v>1088</v>
      </c>
      <c r="C9" s="179" t="s">
        <v>1089</v>
      </c>
      <c r="D9" s="171" t="s">
        <v>477</v>
      </c>
      <c r="E9" s="172">
        <v>6</v>
      </c>
      <c r="F9" s="173"/>
      <c r="G9" s="174">
        <f>ROUND(E9*F9,2)</f>
        <v>0</v>
      </c>
      <c r="H9" s="173"/>
      <c r="I9" s="174">
        <f>ROUND(E9*H9,2)</f>
        <v>0</v>
      </c>
      <c r="J9" s="173"/>
      <c r="K9" s="174">
        <f>ROUND(E9*J9,2)</f>
        <v>0</v>
      </c>
      <c r="L9" s="174">
        <v>21</v>
      </c>
      <c r="M9" s="174">
        <f>G9*(1+L9/100)</f>
        <v>0</v>
      </c>
      <c r="N9" s="174">
        <v>4.3999999999999997E-2</v>
      </c>
      <c r="O9" s="174">
        <f>ROUND(E9*N9,2)</f>
        <v>0.26</v>
      </c>
      <c r="P9" s="174">
        <v>0</v>
      </c>
      <c r="Q9" s="174">
        <f>ROUND(E9*P9,2)</f>
        <v>0</v>
      </c>
      <c r="R9" s="174"/>
      <c r="S9" s="174" t="s">
        <v>287</v>
      </c>
      <c r="T9" s="175" t="s">
        <v>306</v>
      </c>
      <c r="U9" s="156">
        <v>0</v>
      </c>
      <c r="V9" s="156">
        <f>ROUND(E9*U9,2)</f>
        <v>0</v>
      </c>
      <c r="W9" s="156"/>
      <c r="X9" s="156" t="s">
        <v>171</v>
      </c>
      <c r="Y9" s="147"/>
      <c r="Z9" s="147"/>
      <c r="AA9" s="147"/>
      <c r="AB9" s="147"/>
      <c r="AC9" s="147"/>
      <c r="AD9" s="147"/>
      <c r="AE9" s="147"/>
      <c r="AF9" s="147"/>
      <c r="AG9" s="147" t="s">
        <v>1090</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7" t="s">
        <v>1091</v>
      </c>
      <c r="D10" s="248"/>
      <c r="E10" s="248"/>
      <c r="F10" s="248"/>
      <c r="G10" s="248"/>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238</v>
      </c>
      <c r="AH10" s="147"/>
      <c r="AI10" s="147"/>
      <c r="AJ10" s="147"/>
      <c r="AK10" s="147"/>
      <c r="AL10" s="147"/>
      <c r="AM10" s="147"/>
      <c r="AN10" s="147"/>
      <c r="AO10" s="147"/>
      <c r="AP10" s="147"/>
      <c r="AQ10" s="147"/>
      <c r="AR10" s="147"/>
      <c r="AS10" s="147"/>
      <c r="AT10" s="147"/>
      <c r="AU10" s="147"/>
      <c r="AV10" s="147"/>
      <c r="AW10" s="147"/>
      <c r="AX10" s="147"/>
      <c r="AY10" s="147"/>
      <c r="AZ10" s="147"/>
      <c r="BA10" s="176" t="str">
        <f>C10</f>
        <v>Do ceny jsou započítány veškeré náklady na dodávku, montáž a osazení koše do beton patky (materiál + práce)</v>
      </c>
      <c r="BB10" s="147"/>
      <c r="BC10" s="147"/>
      <c r="BD10" s="147"/>
      <c r="BE10" s="147"/>
      <c r="BF10" s="147"/>
      <c r="BG10" s="147"/>
      <c r="BH10" s="147"/>
    </row>
    <row r="11" spans="1:60" outlineLevel="1" x14ac:dyDescent="0.2">
      <c r="A11" s="154"/>
      <c r="B11" s="155"/>
      <c r="C11" s="184" t="s">
        <v>511</v>
      </c>
      <c r="D11" s="159"/>
      <c r="E11" s="160"/>
      <c r="F11" s="161"/>
      <c r="G11" s="161"/>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238</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249" t="s">
        <v>1092</v>
      </c>
      <c r="D12" s="250"/>
      <c r="E12" s="250"/>
      <c r="F12" s="250"/>
      <c r="G12" s="250"/>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238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249" t="s">
        <v>1093</v>
      </c>
      <c r="D13" s="250"/>
      <c r="E13" s="250"/>
      <c r="F13" s="250"/>
      <c r="G13" s="250"/>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238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54"/>
      <c r="B14" s="155"/>
      <c r="C14" s="249" t="s">
        <v>1137</v>
      </c>
      <c r="D14" s="250"/>
      <c r="E14" s="250"/>
      <c r="F14" s="250"/>
      <c r="G14" s="250"/>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238</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9" t="s">
        <v>1094</v>
      </c>
      <c r="D15" s="250"/>
      <c r="E15" s="250"/>
      <c r="F15" s="250"/>
      <c r="G15" s="250"/>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238</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ht="22.5" outlineLevel="1" x14ac:dyDescent="0.2">
      <c r="A16" s="154"/>
      <c r="B16" s="155"/>
      <c r="C16" s="249" t="s">
        <v>1095</v>
      </c>
      <c r="D16" s="250"/>
      <c r="E16" s="250"/>
      <c r="F16" s="250"/>
      <c r="G16" s="250"/>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238</v>
      </c>
      <c r="AH16" s="147"/>
      <c r="AI16" s="147"/>
      <c r="AJ16" s="147"/>
      <c r="AK16" s="147"/>
      <c r="AL16" s="147"/>
      <c r="AM16" s="147"/>
      <c r="AN16" s="147"/>
      <c r="AO16" s="147"/>
      <c r="AP16" s="147"/>
      <c r="AQ16" s="147"/>
      <c r="AR16" s="147"/>
      <c r="AS16" s="147"/>
      <c r="AT16" s="147"/>
      <c r="AU16" s="147"/>
      <c r="AV16" s="147"/>
      <c r="AW16" s="147"/>
      <c r="AX16" s="147"/>
      <c r="AY16" s="147"/>
      <c r="AZ16" s="147"/>
      <c r="BA16" s="176" t="str">
        <f>C16</f>
        <v>- 2 koše budou kotvené celkem 4 chemickými kotvami M10 do hloubky 120mm, tak aby byly v monolitickém betonovém platu, pro kotvení budou použity šrouby, matky a podložky M10</v>
      </c>
      <c r="BB16" s="147"/>
      <c r="BC16" s="147"/>
      <c r="BD16" s="147"/>
      <c r="BE16" s="147"/>
      <c r="BF16" s="147"/>
      <c r="BG16" s="147"/>
      <c r="BH16" s="147"/>
    </row>
    <row r="17" spans="1:60" ht="22.5" outlineLevel="1" x14ac:dyDescent="0.2">
      <c r="A17" s="154"/>
      <c r="B17" s="155"/>
      <c r="C17" s="249" t="s">
        <v>1096</v>
      </c>
      <c r="D17" s="250"/>
      <c r="E17" s="250"/>
      <c r="F17" s="250"/>
      <c r="G17" s="250"/>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238</v>
      </c>
      <c r="AH17" s="147"/>
      <c r="AI17" s="147"/>
      <c r="AJ17" s="147"/>
      <c r="AK17" s="147"/>
      <c r="AL17" s="147"/>
      <c r="AM17" s="147"/>
      <c r="AN17" s="147"/>
      <c r="AO17" s="147"/>
      <c r="AP17" s="147"/>
      <c r="AQ17" s="147"/>
      <c r="AR17" s="147"/>
      <c r="AS17" s="147"/>
      <c r="AT17" s="147"/>
      <c r="AU17" s="147"/>
      <c r="AV17" s="147"/>
      <c r="AW17" s="147"/>
      <c r="AX17" s="147"/>
      <c r="AY17" s="147"/>
      <c r="AZ17" s="147"/>
      <c r="BA17" s="176" t="str">
        <f>C17</f>
        <v>- 4 koše budou kotvené celkem 4 chemickými kotvami M10 do hloubky 200mm, tak aby byly v zakotvené min. 100mm do betonové patky 350/350/300mm z betonu C12/15, pro kotvení budou použity šrouby, matky a podložky M10</v>
      </c>
      <c r="BB17" s="147"/>
      <c r="BC17" s="147"/>
      <c r="BD17" s="147"/>
      <c r="BE17" s="147"/>
      <c r="BF17" s="147"/>
      <c r="BG17" s="147"/>
      <c r="BH17" s="147"/>
    </row>
    <row r="18" spans="1:60" outlineLevel="1" x14ac:dyDescent="0.2">
      <c r="A18" s="154"/>
      <c r="B18" s="155"/>
      <c r="C18" s="180" t="s">
        <v>1097</v>
      </c>
      <c r="D18" s="157"/>
      <c r="E18" s="158">
        <v>6</v>
      </c>
      <c r="F18" s="156"/>
      <c r="G18" s="156"/>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176</v>
      </c>
      <c r="AH18" s="147">
        <v>0</v>
      </c>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241"/>
      <c r="D19" s="242"/>
      <c r="E19" s="242"/>
      <c r="F19" s="242"/>
      <c r="G19" s="242"/>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69">
        <v>2</v>
      </c>
      <c r="B20" s="170" t="s">
        <v>1098</v>
      </c>
      <c r="C20" s="179" t="s">
        <v>1099</v>
      </c>
      <c r="D20" s="171" t="s">
        <v>477</v>
      </c>
      <c r="E20" s="172">
        <v>5</v>
      </c>
      <c r="F20" s="173"/>
      <c r="G20" s="174">
        <f>ROUND(E20*F20,2)</f>
        <v>0</v>
      </c>
      <c r="H20" s="173"/>
      <c r="I20" s="174">
        <f>ROUND(E20*H20,2)</f>
        <v>0</v>
      </c>
      <c r="J20" s="173"/>
      <c r="K20" s="174">
        <f>ROUND(E20*J20,2)</f>
        <v>0</v>
      </c>
      <c r="L20" s="174">
        <v>21</v>
      </c>
      <c r="M20" s="174">
        <f>G20*(1+L20/100)</f>
        <v>0</v>
      </c>
      <c r="N20" s="174">
        <v>4.4999999999999998E-2</v>
      </c>
      <c r="O20" s="174">
        <f>ROUND(E20*N20,2)</f>
        <v>0.23</v>
      </c>
      <c r="P20" s="174">
        <v>0</v>
      </c>
      <c r="Q20" s="174">
        <f>ROUND(E20*P20,2)</f>
        <v>0</v>
      </c>
      <c r="R20" s="174"/>
      <c r="S20" s="174" t="s">
        <v>287</v>
      </c>
      <c r="T20" s="175" t="s">
        <v>306</v>
      </c>
      <c r="U20" s="156">
        <v>0</v>
      </c>
      <c r="V20" s="156">
        <f>ROUND(E20*U20,2)</f>
        <v>0</v>
      </c>
      <c r="W20" s="156"/>
      <c r="X20" s="156" t="s">
        <v>171</v>
      </c>
      <c r="Y20" s="147"/>
      <c r="Z20" s="147"/>
      <c r="AA20" s="147"/>
      <c r="AB20" s="147"/>
      <c r="AC20" s="147"/>
      <c r="AD20" s="147"/>
      <c r="AE20" s="147"/>
      <c r="AF20" s="147"/>
      <c r="AG20" s="147" t="s">
        <v>1090</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247" t="s">
        <v>1100</v>
      </c>
      <c r="D21" s="248"/>
      <c r="E21" s="248"/>
      <c r="F21" s="248"/>
      <c r="G21" s="248"/>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238</v>
      </c>
      <c r="AH21" s="147"/>
      <c r="AI21" s="147"/>
      <c r="AJ21" s="147"/>
      <c r="AK21" s="147"/>
      <c r="AL21" s="147"/>
      <c r="AM21" s="147"/>
      <c r="AN21" s="147"/>
      <c r="AO21" s="147"/>
      <c r="AP21" s="147"/>
      <c r="AQ21" s="147"/>
      <c r="AR21" s="147"/>
      <c r="AS21" s="147"/>
      <c r="AT21" s="147"/>
      <c r="AU21" s="147"/>
      <c r="AV21" s="147"/>
      <c r="AW21" s="147"/>
      <c r="AX21" s="147"/>
      <c r="AY21" s="147"/>
      <c r="AZ21" s="147"/>
      <c r="BA21" s="176" t="str">
        <f>C21</f>
        <v>Do ceny jsou započítány veškeré náklady na dodávku, montáž a osazení lavičky do beton patek (materiál + práce)</v>
      </c>
      <c r="BB21" s="147"/>
      <c r="BC21" s="147"/>
      <c r="BD21" s="147"/>
      <c r="BE21" s="147"/>
      <c r="BF21" s="147"/>
      <c r="BG21" s="147"/>
      <c r="BH21" s="147"/>
    </row>
    <row r="22" spans="1:60" outlineLevel="1" x14ac:dyDescent="0.2">
      <c r="A22" s="154"/>
      <c r="B22" s="155"/>
      <c r="C22" s="184" t="s">
        <v>511</v>
      </c>
      <c r="D22" s="159"/>
      <c r="E22" s="160"/>
      <c r="F22" s="161"/>
      <c r="G22" s="161"/>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238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249" t="s">
        <v>1101</v>
      </c>
      <c r="D23" s="250"/>
      <c r="E23" s="250"/>
      <c r="F23" s="250"/>
      <c r="G23" s="250"/>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238</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249" t="s">
        <v>1102</v>
      </c>
      <c r="D24" s="250"/>
      <c r="E24" s="250"/>
      <c r="F24" s="250"/>
      <c r="G24" s="250"/>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238</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9" t="s">
        <v>1103</v>
      </c>
      <c r="D25" s="250"/>
      <c r="E25" s="250"/>
      <c r="F25" s="250"/>
      <c r="G25" s="250"/>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238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249" t="s">
        <v>1104</v>
      </c>
      <c r="D26" s="250"/>
      <c r="E26" s="250"/>
      <c r="F26" s="250"/>
      <c r="G26" s="250"/>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238</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4" t="s">
        <v>511</v>
      </c>
      <c r="D27" s="159"/>
      <c r="E27" s="160"/>
      <c r="F27" s="161"/>
      <c r="G27" s="161"/>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238</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9" t="s">
        <v>1105</v>
      </c>
      <c r="D28" s="250"/>
      <c r="E28" s="250"/>
      <c r="F28" s="250"/>
      <c r="G28" s="250"/>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238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249" t="s">
        <v>1106</v>
      </c>
      <c r="D29" s="250"/>
      <c r="E29" s="250"/>
      <c r="F29" s="250"/>
      <c r="G29" s="250"/>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238</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9" t="s">
        <v>1107</v>
      </c>
      <c r="D30" s="250"/>
      <c r="E30" s="250"/>
      <c r="F30" s="250"/>
      <c r="G30" s="250"/>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238</v>
      </c>
      <c r="AH30" s="147"/>
      <c r="AI30" s="147"/>
      <c r="AJ30" s="147"/>
      <c r="AK30" s="147"/>
      <c r="AL30" s="147"/>
      <c r="AM30" s="147"/>
      <c r="AN30" s="147"/>
      <c r="AO30" s="147"/>
      <c r="AP30" s="147"/>
      <c r="AQ30" s="147"/>
      <c r="AR30" s="147"/>
      <c r="AS30" s="147"/>
      <c r="AT30" s="147"/>
      <c r="AU30" s="147"/>
      <c r="AV30" s="147"/>
      <c r="AW30" s="147"/>
      <c r="AX30" s="147"/>
      <c r="AY30" s="147"/>
      <c r="AZ30" s="147"/>
      <c r="BA30" s="176" t="str">
        <f>C30</f>
        <v>- na sedák jsou použity dřevěné lamely 32x32mm z akátového dřeva, ošetřeno ochrannou olej. lazurou (odstín DUB)</v>
      </c>
      <c r="BB30" s="147"/>
      <c r="BC30" s="147"/>
      <c r="BD30" s="147"/>
      <c r="BE30" s="147"/>
      <c r="BF30" s="147"/>
      <c r="BG30" s="147"/>
      <c r="BH30" s="147"/>
    </row>
    <row r="31" spans="1:60" outlineLevel="1" x14ac:dyDescent="0.2">
      <c r="A31" s="154"/>
      <c r="B31" s="155"/>
      <c r="C31" s="249" t="s">
        <v>1108</v>
      </c>
      <c r="D31" s="250"/>
      <c r="E31" s="250"/>
      <c r="F31" s="250"/>
      <c r="G31" s="250"/>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238</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22.5" outlineLevel="1" x14ac:dyDescent="0.2">
      <c r="A32" s="154"/>
      <c r="B32" s="155"/>
      <c r="C32" s="249" t="s">
        <v>1109</v>
      </c>
      <c r="D32" s="250"/>
      <c r="E32" s="250"/>
      <c r="F32" s="250"/>
      <c r="G32" s="250"/>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238</v>
      </c>
      <c r="AH32" s="147"/>
      <c r="AI32" s="147"/>
      <c r="AJ32" s="147"/>
      <c r="AK32" s="147"/>
      <c r="AL32" s="147"/>
      <c r="AM32" s="147"/>
      <c r="AN32" s="147"/>
      <c r="AO32" s="147"/>
      <c r="AP32" s="147"/>
      <c r="AQ32" s="147"/>
      <c r="AR32" s="147"/>
      <c r="AS32" s="147"/>
      <c r="AT32" s="147"/>
      <c r="AU32" s="147"/>
      <c r="AV32" s="147"/>
      <c r="AW32" s="147"/>
      <c r="AX32" s="147"/>
      <c r="AY32" s="147"/>
      <c r="AZ32" s="147"/>
      <c r="BA32" s="176" t="str">
        <f>C32</f>
        <v>- každá lavička bude kotvena celkem 4 chemickými kotvami M10 do hloubky 120mm, tak aby byly v betonovém platu, pro kotvení budou použity šrouby, matky a podložky M10</v>
      </c>
      <c r="BB32" s="147"/>
      <c r="BC32" s="147"/>
      <c r="BD32" s="147"/>
      <c r="BE32" s="147"/>
      <c r="BF32" s="147"/>
      <c r="BG32" s="147"/>
      <c r="BH32" s="147"/>
    </row>
    <row r="33" spans="1:60" outlineLevel="1" x14ac:dyDescent="0.2">
      <c r="A33" s="154"/>
      <c r="B33" s="155"/>
      <c r="C33" s="180" t="s">
        <v>1110</v>
      </c>
      <c r="D33" s="157"/>
      <c r="E33" s="158">
        <v>5</v>
      </c>
      <c r="F33" s="156"/>
      <c r="G33" s="156"/>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176</v>
      </c>
      <c r="AH33" s="147">
        <v>0</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180" t="s">
        <v>1111</v>
      </c>
      <c r="D34" s="157"/>
      <c r="E34" s="158"/>
      <c r="F34" s="156"/>
      <c r="G34" s="156"/>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176</v>
      </c>
      <c r="AH34" s="147">
        <v>0</v>
      </c>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1"/>
      <c r="D35" s="242"/>
      <c r="E35" s="242"/>
      <c r="F35" s="242"/>
      <c r="G35" s="242"/>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178</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69">
        <v>3</v>
      </c>
      <c r="B36" s="170" t="s">
        <v>1112</v>
      </c>
      <c r="C36" s="179" t="s">
        <v>1113</v>
      </c>
      <c r="D36" s="171" t="s">
        <v>477</v>
      </c>
      <c r="E36" s="172">
        <v>1</v>
      </c>
      <c r="F36" s="173"/>
      <c r="G36" s="174">
        <f>ROUND(E36*F36,2)</f>
        <v>0</v>
      </c>
      <c r="H36" s="173"/>
      <c r="I36" s="174">
        <f>ROUND(E36*H36,2)</f>
        <v>0</v>
      </c>
      <c r="J36" s="173"/>
      <c r="K36" s="174">
        <f>ROUND(E36*J36,2)</f>
        <v>0</v>
      </c>
      <c r="L36" s="174">
        <v>21</v>
      </c>
      <c r="M36" s="174">
        <f>G36*(1+L36/100)</f>
        <v>0</v>
      </c>
      <c r="N36" s="174">
        <v>8.6999999999999994E-2</v>
      </c>
      <c r="O36" s="174">
        <f>ROUND(E36*N36,2)</f>
        <v>0.09</v>
      </c>
      <c r="P36" s="174">
        <v>0</v>
      </c>
      <c r="Q36" s="174">
        <f>ROUND(E36*P36,2)</f>
        <v>0</v>
      </c>
      <c r="R36" s="174"/>
      <c r="S36" s="174" t="s">
        <v>287</v>
      </c>
      <c r="T36" s="175" t="s">
        <v>306</v>
      </c>
      <c r="U36" s="156">
        <v>0</v>
      </c>
      <c r="V36" s="156">
        <f>ROUND(E36*U36,2)</f>
        <v>0</v>
      </c>
      <c r="W36" s="156"/>
      <c r="X36" s="156" t="s">
        <v>171</v>
      </c>
      <c r="Y36" s="147"/>
      <c r="Z36" s="147"/>
      <c r="AA36" s="147"/>
      <c r="AB36" s="147"/>
      <c r="AC36" s="147"/>
      <c r="AD36" s="147"/>
      <c r="AE36" s="147"/>
      <c r="AF36" s="147"/>
      <c r="AG36" s="147" t="s">
        <v>1090</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ht="22.5" outlineLevel="1" x14ac:dyDescent="0.2">
      <c r="A37" s="154"/>
      <c r="B37" s="155"/>
      <c r="C37" s="247" t="s">
        <v>1114</v>
      </c>
      <c r="D37" s="248"/>
      <c r="E37" s="248"/>
      <c r="F37" s="248"/>
      <c r="G37" s="248"/>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238</v>
      </c>
      <c r="AH37" s="147"/>
      <c r="AI37" s="147"/>
      <c r="AJ37" s="147"/>
      <c r="AK37" s="147"/>
      <c r="AL37" s="147"/>
      <c r="AM37" s="147"/>
      <c r="AN37" s="147"/>
      <c r="AO37" s="147"/>
      <c r="AP37" s="147"/>
      <c r="AQ37" s="147"/>
      <c r="AR37" s="147"/>
      <c r="AS37" s="147"/>
      <c r="AT37" s="147"/>
      <c r="AU37" s="147"/>
      <c r="AV37" s="147"/>
      <c r="AW37" s="147"/>
      <c r="AX37" s="147"/>
      <c r="AY37" s="147"/>
      <c r="AZ37" s="147"/>
      <c r="BA37" s="176" t="str">
        <f>C37</f>
        <v>Do ceny jsou započítány veškeré náklady na výrobu, dodávku a montážplakátovací plochy, včetně povrchových úprav a betonových osazovacích patek.</v>
      </c>
      <c r="BB37" s="147"/>
      <c r="BC37" s="147"/>
      <c r="BD37" s="147"/>
      <c r="BE37" s="147"/>
      <c r="BF37" s="147"/>
      <c r="BG37" s="147"/>
      <c r="BH37" s="147"/>
    </row>
    <row r="38" spans="1:60" outlineLevel="1" x14ac:dyDescent="0.2">
      <c r="A38" s="154"/>
      <c r="B38" s="155"/>
      <c r="C38" s="184" t="s">
        <v>511</v>
      </c>
      <c r="D38" s="159"/>
      <c r="E38" s="160"/>
      <c r="F38" s="161"/>
      <c r="G38" s="161"/>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238</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249" t="s">
        <v>1101</v>
      </c>
      <c r="D39" s="250"/>
      <c r="E39" s="250"/>
      <c r="F39" s="250"/>
      <c r="G39" s="250"/>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238</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249" t="s">
        <v>1102</v>
      </c>
      <c r="D40" s="250"/>
      <c r="E40" s="250"/>
      <c r="F40" s="250"/>
      <c r="G40" s="250"/>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238</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9" t="s">
        <v>1103</v>
      </c>
      <c r="D41" s="250"/>
      <c r="E41" s="250"/>
      <c r="F41" s="250"/>
      <c r="G41" s="250"/>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238</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9" t="s">
        <v>1104</v>
      </c>
      <c r="D42" s="250"/>
      <c r="E42" s="250"/>
      <c r="F42" s="250"/>
      <c r="G42" s="250"/>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238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184" t="s">
        <v>511</v>
      </c>
      <c r="D43" s="159"/>
      <c r="E43" s="160"/>
      <c r="F43" s="161"/>
      <c r="G43" s="161"/>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238</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249" t="s">
        <v>1138</v>
      </c>
      <c r="D44" s="250"/>
      <c r="E44" s="250"/>
      <c r="F44" s="250"/>
      <c r="G44" s="250"/>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238</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ht="33.75" outlineLevel="1" x14ac:dyDescent="0.2">
      <c r="A45" s="154"/>
      <c r="B45" s="155"/>
      <c r="C45" s="249" t="s">
        <v>1115</v>
      </c>
      <c r="D45" s="250"/>
      <c r="E45" s="250"/>
      <c r="F45" s="250"/>
      <c r="G45" s="250"/>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238</v>
      </c>
      <c r="AH45" s="147"/>
      <c r="AI45" s="147"/>
      <c r="AJ45" s="147"/>
      <c r="AK45" s="147"/>
      <c r="AL45" s="147"/>
      <c r="AM45" s="147"/>
      <c r="AN45" s="147"/>
      <c r="AO45" s="147"/>
      <c r="AP45" s="147"/>
      <c r="AQ45" s="147"/>
      <c r="AR45" s="147"/>
      <c r="AS45" s="147"/>
      <c r="AT45" s="147"/>
      <c r="AU45" s="147"/>
      <c r="AV45" s="147"/>
      <c r="AW45" s="147"/>
      <c r="AX45" s="147"/>
      <c r="AY45" s="147"/>
      <c r="AZ45" s="147"/>
      <c r="BA45" s="176" t="str">
        <f>C45</f>
        <v>- základová patka bude provedena jako válec min. Ř300mm v výšce min. 800mm, tak aby základová patka plakátovací plochy musí být až pod osazovaným monolitickým betonovým prvkem - Z01, patka bude z betonu C12/15, do patky bude osazen sloupek plakátovací plochy, tento bude z ocelové trubkoviny Ř60mm/3mm</v>
      </c>
      <c r="BB45" s="147"/>
      <c r="BC45" s="147"/>
      <c r="BD45" s="147"/>
      <c r="BE45" s="147"/>
      <c r="BF45" s="147"/>
      <c r="BG45" s="147"/>
      <c r="BH45" s="147"/>
    </row>
    <row r="46" spans="1:60" ht="22.5" outlineLevel="1" x14ac:dyDescent="0.2">
      <c r="A46" s="154"/>
      <c r="B46" s="155"/>
      <c r="C46" s="249" t="s">
        <v>1116</v>
      </c>
      <c r="D46" s="250"/>
      <c r="E46" s="250"/>
      <c r="F46" s="250"/>
      <c r="G46" s="250"/>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238</v>
      </c>
      <c r="AH46" s="147"/>
      <c r="AI46" s="147"/>
      <c r="AJ46" s="147"/>
      <c r="AK46" s="147"/>
      <c r="AL46" s="147"/>
      <c r="AM46" s="147"/>
      <c r="AN46" s="147"/>
      <c r="AO46" s="147"/>
      <c r="AP46" s="147"/>
      <c r="AQ46" s="147"/>
      <c r="AR46" s="147"/>
      <c r="AS46" s="147"/>
      <c r="AT46" s="147"/>
      <c r="AU46" s="147"/>
      <c r="AV46" s="147"/>
      <c r="AW46" s="147"/>
      <c r="AX46" s="147"/>
      <c r="AY46" s="147"/>
      <c r="AZ46" s="147"/>
      <c r="BA46" s="176" t="str">
        <f>C46</f>
        <v>- na ocelové sloupky bude proveden obdélníkový rám z ocelových profilů tvaru "L" 30/30/3 se středovým sloupkem (2x"L"30/30/3mm) o celkových rozměrech 4000/1450mm</v>
      </c>
      <c r="BB46" s="147"/>
      <c r="BC46" s="147"/>
      <c r="BD46" s="147"/>
      <c r="BE46" s="147"/>
      <c r="BF46" s="147"/>
      <c r="BG46" s="147"/>
      <c r="BH46" s="147"/>
    </row>
    <row r="47" spans="1:60" outlineLevel="1" x14ac:dyDescent="0.2">
      <c r="A47" s="154"/>
      <c r="B47" s="155"/>
      <c r="C47" s="249" t="s">
        <v>1117</v>
      </c>
      <c r="D47" s="250"/>
      <c r="E47" s="250"/>
      <c r="F47" s="250"/>
      <c r="G47" s="250"/>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238</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ht="22.5" outlineLevel="1" x14ac:dyDescent="0.2">
      <c r="A48" s="154"/>
      <c r="B48" s="155"/>
      <c r="C48" s="249" t="s">
        <v>1118</v>
      </c>
      <c r="D48" s="250"/>
      <c r="E48" s="250"/>
      <c r="F48" s="250"/>
      <c r="G48" s="250"/>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238</v>
      </c>
      <c r="AH48" s="147"/>
      <c r="AI48" s="147"/>
      <c r="AJ48" s="147"/>
      <c r="AK48" s="147"/>
      <c r="AL48" s="147"/>
      <c r="AM48" s="147"/>
      <c r="AN48" s="147"/>
      <c r="AO48" s="147"/>
      <c r="AP48" s="147"/>
      <c r="AQ48" s="147"/>
      <c r="AR48" s="147"/>
      <c r="AS48" s="147"/>
      <c r="AT48" s="147"/>
      <c r="AU48" s="147"/>
      <c r="AV48" s="147"/>
      <c r="AW48" s="147"/>
      <c r="AX48" s="147"/>
      <c r="AY48" s="147"/>
      <c r="AZ48" s="147"/>
      <c r="BA48" s="176" t="str">
        <f>C48</f>
        <v>- plakátovací plocha může být připodobněna k podobným plochám v místní části města, alt. může být použita jiná - ale vždy je nutné nechat grafický návrh schválit autorem závazné studie, alt. může být plocha schválena pouze MO MO Poruba</v>
      </c>
      <c r="BB48" s="147"/>
      <c r="BC48" s="147"/>
      <c r="BD48" s="147"/>
      <c r="BE48" s="147"/>
      <c r="BF48" s="147"/>
      <c r="BG48" s="147"/>
      <c r="BH48" s="147"/>
    </row>
    <row r="49" spans="1:60" outlineLevel="1" x14ac:dyDescent="0.2">
      <c r="A49" s="154"/>
      <c r="B49" s="155"/>
      <c r="C49" s="180" t="s">
        <v>1119</v>
      </c>
      <c r="D49" s="157"/>
      <c r="E49" s="158">
        <v>1</v>
      </c>
      <c r="F49" s="156"/>
      <c r="G49" s="156"/>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176</v>
      </c>
      <c r="AH49" s="147">
        <v>0</v>
      </c>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54"/>
      <c r="B50" s="155"/>
      <c r="C50" s="241"/>
      <c r="D50" s="242"/>
      <c r="E50" s="242"/>
      <c r="F50" s="242"/>
      <c r="G50" s="242"/>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178</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69">
        <v>4</v>
      </c>
      <c r="B51" s="170" t="s">
        <v>1120</v>
      </c>
      <c r="C51" s="179" t="s">
        <v>1121</v>
      </c>
      <c r="D51" s="171" t="s">
        <v>400</v>
      </c>
      <c r="E51" s="172">
        <v>1</v>
      </c>
      <c r="F51" s="173"/>
      <c r="G51" s="174">
        <f>ROUND(E51*F51,2)</f>
        <v>0</v>
      </c>
      <c r="H51" s="173"/>
      <c r="I51" s="174">
        <f>ROUND(E51*H51,2)</f>
        <v>0</v>
      </c>
      <c r="J51" s="173"/>
      <c r="K51" s="174">
        <f>ROUND(E51*J51,2)</f>
        <v>0</v>
      </c>
      <c r="L51" s="174">
        <v>21</v>
      </c>
      <c r="M51" s="174">
        <f>G51*(1+L51/100)</f>
        <v>0</v>
      </c>
      <c r="N51" s="174">
        <v>0</v>
      </c>
      <c r="O51" s="174">
        <f>ROUND(E51*N51,2)</f>
        <v>0</v>
      </c>
      <c r="P51" s="174">
        <v>0</v>
      </c>
      <c r="Q51" s="174">
        <f>ROUND(E51*P51,2)</f>
        <v>0</v>
      </c>
      <c r="R51" s="174"/>
      <c r="S51" s="174" t="s">
        <v>287</v>
      </c>
      <c r="T51" s="175" t="s">
        <v>306</v>
      </c>
      <c r="U51" s="156">
        <v>0</v>
      </c>
      <c r="V51" s="156">
        <f>ROUND(E51*U51,2)</f>
        <v>0</v>
      </c>
      <c r="W51" s="156"/>
      <c r="X51" s="156" t="s">
        <v>356</v>
      </c>
      <c r="Y51" s="147"/>
      <c r="Z51" s="147"/>
      <c r="AA51" s="147"/>
      <c r="AB51" s="147"/>
      <c r="AC51" s="147"/>
      <c r="AD51" s="147"/>
      <c r="AE51" s="147"/>
      <c r="AF51" s="147"/>
      <c r="AG51" s="147" t="s">
        <v>357</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7" t="s">
        <v>671</v>
      </c>
      <c r="D52" s="248"/>
      <c r="E52" s="248"/>
      <c r="F52" s="248"/>
      <c r="G52" s="248"/>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238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9" t="s">
        <v>1101</v>
      </c>
      <c r="D53" s="250"/>
      <c r="E53" s="250"/>
      <c r="F53" s="250"/>
      <c r="G53" s="250"/>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238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249" t="s">
        <v>1102</v>
      </c>
      <c r="D54" s="250"/>
      <c r="E54" s="250"/>
      <c r="F54" s="250"/>
      <c r="G54" s="250"/>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238</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9" t="s">
        <v>1103</v>
      </c>
      <c r="D55" s="250"/>
      <c r="E55" s="250"/>
      <c r="F55" s="250"/>
      <c r="G55" s="250"/>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238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9" t="s">
        <v>1104</v>
      </c>
      <c r="D56" s="250"/>
      <c r="E56" s="250"/>
      <c r="F56" s="250"/>
      <c r="G56" s="250"/>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238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249" t="s">
        <v>1122</v>
      </c>
      <c r="D57" s="250"/>
      <c r="E57" s="250"/>
      <c r="F57" s="250"/>
      <c r="G57" s="250"/>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238</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184" t="s">
        <v>511</v>
      </c>
      <c r="D58" s="159"/>
      <c r="E58" s="160"/>
      <c r="F58" s="161"/>
      <c r="G58" s="161"/>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ht="22.5" outlineLevel="1" x14ac:dyDescent="0.2">
      <c r="A59" s="154"/>
      <c r="B59" s="155"/>
      <c r="C59" s="249" t="s">
        <v>1123</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76" t="str">
        <f>C59</f>
        <v>- HODINY BUDOU PROVEDENY JAKO MONOLITICKÝ ŽELEZOBETONOVÝ SLOUP Z POHLEDOVÉHO BETONU S LEHCE ZKOSENÝMI HRANAMI (20x20mm)</v>
      </c>
      <c r="BB59" s="147"/>
      <c r="BC59" s="147"/>
      <c r="BD59" s="147"/>
      <c r="BE59" s="147"/>
      <c r="BF59" s="147"/>
      <c r="BG59" s="147"/>
      <c r="BH59" s="147"/>
    </row>
    <row r="60" spans="1:60" outlineLevel="1" x14ac:dyDescent="0.2">
      <c r="A60" s="154"/>
      <c r="B60" s="155"/>
      <c r="C60" s="249" t="s">
        <v>1124</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249" t="s">
        <v>1125</v>
      </c>
      <c r="D61" s="250"/>
      <c r="E61" s="250"/>
      <c r="F61" s="250"/>
      <c r="G61" s="250"/>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238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ht="22.5" outlineLevel="1" x14ac:dyDescent="0.2">
      <c r="A62" s="154"/>
      <c r="B62" s="155"/>
      <c r="C62" s="249" t="s">
        <v>1126</v>
      </c>
      <c r="D62" s="250"/>
      <c r="E62" s="250"/>
      <c r="F62" s="250"/>
      <c r="G62" s="250"/>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238</v>
      </c>
      <c r="AH62" s="147"/>
      <c r="AI62" s="147"/>
      <c r="AJ62" s="147"/>
      <c r="AK62" s="147"/>
      <c r="AL62" s="147"/>
      <c r="AM62" s="147"/>
      <c r="AN62" s="147"/>
      <c r="AO62" s="147"/>
      <c r="AP62" s="147"/>
      <c r="AQ62" s="147"/>
      <c r="AR62" s="147"/>
      <c r="AS62" s="147"/>
      <c r="AT62" s="147"/>
      <c r="AU62" s="147"/>
      <c r="AV62" s="147"/>
      <c r="AW62" s="147"/>
      <c r="AX62" s="147"/>
      <c r="AY62" s="147"/>
      <c r="AZ62" s="147"/>
      <c r="BA62" s="176" t="str">
        <f>C62</f>
        <v>- PŘÍVOD ELEKTRICKÉ ENERGIE PRO HODINOVÝ STROJ (KAŽDÉ HODINY BUDOU MÍT SVŮJ STROJEK) BUDE V CHRÁNIČCE DN30 SE STRUNOU PRO IDENTIFIKACI</v>
      </c>
      <c r="BB62" s="147"/>
      <c r="BC62" s="147"/>
      <c r="BD62" s="147"/>
      <c r="BE62" s="147"/>
      <c r="BF62" s="147"/>
      <c r="BG62" s="147"/>
      <c r="BH62" s="147"/>
    </row>
    <row r="63" spans="1:60" outlineLevel="1" x14ac:dyDescent="0.2">
      <c r="A63" s="154"/>
      <c r="B63" s="155"/>
      <c r="C63" s="249" t="s">
        <v>1127</v>
      </c>
      <c r="D63" s="250"/>
      <c r="E63" s="250"/>
      <c r="F63" s="250"/>
      <c r="G63" s="250"/>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238</v>
      </c>
      <c r="AH63" s="147"/>
      <c r="AI63" s="147"/>
      <c r="AJ63" s="147"/>
      <c r="AK63" s="147"/>
      <c r="AL63" s="147"/>
      <c r="AM63" s="147"/>
      <c r="AN63" s="147"/>
      <c r="AO63" s="147"/>
      <c r="AP63" s="147"/>
      <c r="AQ63" s="147"/>
      <c r="AR63" s="147"/>
      <c r="AS63" s="147"/>
      <c r="AT63" s="147"/>
      <c r="AU63" s="147"/>
      <c r="AV63" s="147"/>
      <c r="AW63" s="147"/>
      <c r="AX63" s="147"/>
      <c r="AY63" s="147"/>
      <c r="AZ63" s="147"/>
      <c r="BA63" s="176" t="str">
        <f>C63</f>
        <v>- SOUČÁSTÍ VÝSTROJE SPOJOVACÍ SKŘÍNĚ BUDOU ZÁSUVKY PRO KONÁNÍ VEŘEJNÝCH AKCÍ (viz samostatná část PD)</v>
      </c>
      <c r="BB63" s="147"/>
      <c r="BC63" s="147"/>
      <c r="BD63" s="147"/>
      <c r="BE63" s="147"/>
      <c r="BF63" s="147"/>
      <c r="BG63" s="147"/>
      <c r="BH63" s="147"/>
    </row>
    <row r="64" spans="1:60" outlineLevel="1" x14ac:dyDescent="0.2">
      <c r="A64" s="154"/>
      <c r="B64" s="155"/>
      <c r="C64" s="249" t="s">
        <v>1128</v>
      </c>
      <c r="D64" s="250"/>
      <c r="E64" s="250"/>
      <c r="F64" s="250"/>
      <c r="G64" s="250"/>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ht="22.5" outlineLevel="1" x14ac:dyDescent="0.2">
      <c r="A65" s="154"/>
      <c r="B65" s="155"/>
      <c r="C65" s="249" t="s">
        <v>1129</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76" t="str">
        <f>C65</f>
        <v>- KRYTKY OTVORŮ PRO MONTÁŽ HODINOVÝCH STROJKŮ A RUČIČEK BUDE PROVEDENA Z VYSOKOTLAKÉHO LAMINÁTU V DEZÉNU BETONU (alt. jiný materiál odolný proti povětrnostním vlivům v dezénu betonu)</v>
      </c>
      <c r="BB65" s="147"/>
      <c r="BC65" s="147"/>
      <c r="BD65" s="147"/>
      <c r="BE65" s="147"/>
      <c r="BF65" s="147"/>
      <c r="BG65" s="147"/>
      <c r="BH65" s="147"/>
    </row>
    <row r="66" spans="1:60" ht="22.5" outlineLevel="1" x14ac:dyDescent="0.2">
      <c r="A66" s="154"/>
      <c r="B66" s="155"/>
      <c r="C66" s="249" t="s">
        <v>1130</v>
      </c>
      <c r="D66" s="250"/>
      <c r="E66" s="250"/>
      <c r="F66" s="250"/>
      <c r="G66" s="250"/>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238</v>
      </c>
      <c r="AH66" s="147"/>
      <c r="AI66" s="147"/>
      <c r="AJ66" s="147"/>
      <c r="AK66" s="147"/>
      <c r="AL66" s="147"/>
      <c r="AM66" s="147"/>
      <c r="AN66" s="147"/>
      <c r="AO66" s="147"/>
      <c r="AP66" s="147"/>
      <c r="AQ66" s="147"/>
      <c r="AR66" s="147"/>
      <c r="AS66" s="147"/>
      <c r="AT66" s="147"/>
      <c r="AU66" s="147"/>
      <c r="AV66" s="147"/>
      <c r="AW66" s="147"/>
      <c r="AX66" s="147"/>
      <c r="AY66" s="147"/>
      <c r="AZ66" s="147"/>
      <c r="BA66" s="176" t="str">
        <f>C66</f>
        <v>- KRYTKA SPOJOVACÍ KRABICE BUDE Z VYSOKOTLAKÉHO LAMINÁTU V DEZÉNU BETONU (alt. jiný materiál odolný proti povětrnostním vlivům v dezénu betonu)</v>
      </c>
      <c r="BB66" s="147"/>
      <c r="BC66" s="147"/>
      <c r="BD66" s="147"/>
      <c r="BE66" s="147"/>
      <c r="BF66" s="147"/>
      <c r="BG66" s="147"/>
      <c r="BH66" s="147"/>
    </row>
    <row r="67" spans="1:60" ht="22.5" outlineLevel="1" x14ac:dyDescent="0.2">
      <c r="A67" s="154"/>
      <c r="B67" s="155"/>
      <c r="C67" s="249" t="s">
        <v>1131</v>
      </c>
      <c r="D67" s="250"/>
      <c r="E67" s="250"/>
      <c r="F67" s="250"/>
      <c r="G67" s="250"/>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238</v>
      </c>
      <c r="AH67" s="147"/>
      <c r="AI67" s="147"/>
      <c r="AJ67" s="147"/>
      <c r="AK67" s="147"/>
      <c r="AL67" s="147"/>
      <c r="AM67" s="147"/>
      <c r="AN67" s="147"/>
      <c r="AO67" s="147"/>
      <c r="AP67" s="147"/>
      <c r="AQ67" s="147"/>
      <c r="AR67" s="147"/>
      <c r="AS67" s="147"/>
      <c r="AT67" s="147"/>
      <c r="AU67" s="147"/>
      <c r="AV67" s="147"/>
      <c r="AW67" s="147"/>
      <c r="AX67" s="147"/>
      <c r="AY67" s="147"/>
      <c r="AZ67" s="147"/>
      <c r="BA67" s="176" t="str">
        <f>C67</f>
        <v>- CIFERNÍKY HODIN BUDOU PROVEDENY Z VYSOKOTLAKÉHO LAMINÁTU V DEZÉNU BETONU (alt. jiný materiál odolný proti povětrnostním vlivům v dezénu betonu) S 4x VYTRYSKANÝMI OTVORY MÍSTO ČÍSEL - SKRZ CIFERNÍK (aby byl vidět pylon)</v>
      </c>
      <c r="BB67" s="147"/>
      <c r="BC67" s="147"/>
      <c r="BD67" s="147"/>
      <c r="BE67" s="147"/>
      <c r="BF67" s="147"/>
      <c r="BG67" s="147"/>
      <c r="BH67" s="147"/>
    </row>
    <row r="68" spans="1:60" outlineLevel="1" x14ac:dyDescent="0.2">
      <c r="A68" s="154"/>
      <c r="B68" s="155"/>
      <c r="C68" s="249" t="s">
        <v>1132</v>
      </c>
      <c r="D68" s="250"/>
      <c r="E68" s="250"/>
      <c r="F68" s="250"/>
      <c r="G68" s="250"/>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238</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54"/>
      <c r="B69" s="155"/>
      <c r="C69" s="249" t="s">
        <v>1133</v>
      </c>
      <c r="D69" s="250"/>
      <c r="E69" s="250"/>
      <c r="F69" s="250"/>
      <c r="G69" s="250"/>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238</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ht="22.5" outlineLevel="1" x14ac:dyDescent="0.2">
      <c r="A70" s="154"/>
      <c r="B70" s="155"/>
      <c r="C70" s="249" t="s">
        <v>1134</v>
      </c>
      <c r="D70" s="250"/>
      <c r="E70" s="250"/>
      <c r="F70" s="250"/>
      <c r="G70" s="250"/>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238</v>
      </c>
      <c r="AH70" s="147"/>
      <c r="AI70" s="147"/>
      <c r="AJ70" s="147"/>
      <c r="AK70" s="147"/>
      <c r="AL70" s="147"/>
      <c r="AM70" s="147"/>
      <c r="AN70" s="147"/>
      <c r="AO70" s="147"/>
      <c r="AP70" s="147"/>
      <c r="AQ70" s="147"/>
      <c r="AR70" s="147"/>
      <c r="AS70" s="147"/>
      <c r="AT70" s="147"/>
      <c r="AU70" s="147"/>
      <c r="AV70" s="147"/>
      <c r="AW70" s="147"/>
      <c r="AX70" s="147"/>
      <c r="AY70" s="147"/>
      <c r="AZ70" s="147"/>
      <c r="BA70" s="176" t="str">
        <f>C70</f>
        <v>- PATKA BUDE PROVEDENÁ JAKO MONOLITICKÁ - PŘÍMO NA MÍSTĚ - JEJÍ ZHOTOVENÍ MUSÍ S OHLEDEM NA STÁVAJÍCÍ INŽENÝRSKÉ SÍTĚ (UPC) PROVÁDĚNO OPATRNĚ, RUČNĚ A BEZ UŽITÍ TĚŽKÉ TECHNIKY</v>
      </c>
      <c r="BB70" s="147"/>
      <c r="BC70" s="147"/>
      <c r="BD70" s="147"/>
      <c r="BE70" s="147"/>
      <c r="BF70" s="147"/>
      <c r="BG70" s="147"/>
      <c r="BH70" s="147"/>
    </row>
    <row r="71" spans="1:60" outlineLevel="1" x14ac:dyDescent="0.2">
      <c r="A71" s="154"/>
      <c r="B71" s="155"/>
      <c r="C71" s="180" t="s">
        <v>1135</v>
      </c>
      <c r="D71" s="157"/>
      <c r="E71" s="158"/>
      <c r="F71" s="156"/>
      <c r="G71" s="156"/>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180" t="s">
        <v>1136</v>
      </c>
      <c r="D72" s="157"/>
      <c r="E72" s="158">
        <v>1</v>
      </c>
      <c r="F72" s="156"/>
      <c r="G72" s="156"/>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176</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241"/>
      <c r="D73" s="242"/>
      <c r="E73" s="242"/>
      <c r="F73" s="242"/>
      <c r="G73" s="242"/>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178</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69">
        <v>5</v>
      </c>
      <c r="B74" s="170" t="s">
        <v>865</v>
      </c>
      <c r="C74" s="179" t="s">
        <v>866</v>
      </c>
      <c r="D74" s="171" t="s">
        <v>400</v>
      </c>
      <c r="E74" s="172">
        <v>1</v>
      </c>
      <c r="F74" s="173"/>
      <c r="G74" s="174">
        <f>ROUND(E74*F74,2)</f>
        <v>0</v>
      </c>
      <c r="H74" s="173"/>
      <c r="I74" s="174">
        <f>ROUND(E74*H74,2)</f>
        <v>0</v>
      </c>
      <c r="J74" s="173"/>
      <c r="K74" s="174">
        <f>ROUND(E74*J74,2)</f>
        <v>0</v>
      </c>
      <c r="L74" s="174">
        <v>21</v>
      </c>
      <c r="M74" s="174">
        <f>G74*(1+L74/100)</f>
        <v>0</v>
      </c>
      <c r="N74" s="174">
        <v>0</v>
      </c>
      <c r="O74" s="174">
        <f>ROUND(E74*N74,2)</f>
        <v>0</v>
      </c>
      <c r="P74" s="174">
        <v>0</v>
      </c>
      <c r="Q74" s="174">
        <f>ROUND(E74*P74,2)</f>
        <v>0</v>
      </c>
      <c r="R74" s="174"/>
      <c r="S74" s="174" t="s">
        <v>287</v>
      </c>
      <c r="T74" s="175" t="s">
        <v>306</v>
      </c>
      <c r="U74" s="156">
        <v>0</v>
      </c>
      <c r="V74" s="156">
        <f>ROUND(E74*U74,2)</f>
        <v>0</v>
      </c>
      <c r="W74" s="156"/>
      <c r="X74" s="156" t="s">
        <v>356</v>
      </c>
      <c r="Y74" s="147"/>
      <c r="Z74" s="147"/>
      <c r="AA74" s="147"/>
      <c r="AB74" s="147"/>
      <c r="AC74" s="147"/>
      <c r="AD74" s="147"/>
      <c r="AE74" s="147"/>
      <c r="AF74" s="147"/>
      <c r="AG74" s="147" t="s">
        <v>357</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247" t="s">
        <v>867</v>
      </c>
      <c r="D75" s="248"/>
      <c r="E75" s="248"/>
      <c r="F75" s="248"/>
      <c r="G75" s="248"/>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238</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9" t="s">
        <v>868</v>
      </c>
      <c r="D76" s="250"/>
      <c r="E76" s="250"/>
      <c r="F76" s="250"/>
      <c r="G76" s="250"/>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238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54"/>
      <c r="B77" s="155"/>
      <c r="C77" s="184" t="s">
        <v>511</v>
      </c>
      <c r="D77" s="159"/>
      <c r="E77" s="160"/>
      <c r="F77" s="161"/>
      <c r="G77" s="161"/>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238</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ht="22.5" outlineLevel="1" x14ac:dyDescent="0.2">
      <c r="A78" s="154"/>
      <c r="B78" s="155"/>
      <c r="C78" s="249" t="s">
        <v>869</v>
      </c>
      <c r="D78" s="250"/>
      <c r="E78" s="250"/>
      <c r="F78" s="250"/>
      <c r="G78" s="250"/>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238</v>
      </c>
      <c r="AH78" s="147"/>
      <c r="AI78" s="147"/>
      <c r="AJ78" s="147"/>
      <c r="AK78" s="147"/>
      <c r="AL78" s="147"/>
      <c r="AM78" s="147"/>
      <c r="AN78" s="147"/>
      <c r="AO78" s="147"/>
      <c r="AP78" s="147"/>
      <c r="AQ78" s="147"/>
      <c r="AR78" s="147"/>
      <c r="AS78" s="147"/>
      <c r="AT78" s="147"/>
      <c r="AU78" s="147"/>
      <c r="AV78" s="147"/>
      <c r="AW78" s="147"/>
      <c r="AX78" s="147"/>
      <c r="AY78" s="147"/>
      <c r="AZ78" s="147"/>
      <c r="BA78" s="176" t="str">
        <f>C78</f>
        <v>- dodání PD na  dílce  požadovaného  tvaru  a  vlastností,  návrh jeho  skladování,  dopravy  a  osazení  do  definitivní polohy, včetně komplexní technologie výroby a montáže dílců, ošetření a ochrana dílců,</v>
      </c>
      <c r="BB78" s="147"/>
      <c r="BC78" s="147"/>
      <c r="BD78" s="147"/>
      <c r="BE78" s="147"/>
      <c r="BF78" s="147"/>
      <c r="BG78" s="147"/>
      <c r="BH78" s="147"/>
    </row>
    <row r="79" spans="1:60" outlineLevel="1" x14ac:dyDescent="0.2">
      <c r="A79" s="154"/>
      <c r="B79" s="155"/>
      <c r="C79" s="249" t="s">
        <v>852</v>
      </c>
      <c r="D79" s="250"/>
      <c r="E79" s="250"/>
      <c r="F79" s="250"/>
      <c r="G79" s="250"/>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238</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249" t="s">
        <v>870</v>
      </c>
      <c r="D80" s="250"/>
      <c r="E80" s="250"/>
      <c r="F80" s="250"/>
      <c r="G80" s="250"/>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238</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249" t="s">
        <v>871</v>
      </c>
      <c r="D81" s="250"/>
      <c r="E81" s="250"/>
      <c r="F81" s="250"/>
      <c r="G81" s="250"/>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238</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249" t="s">
        <v>872</v>
      </c>
      <c r="D82" s="250"/>
      <c r="E82" s="250"/>
      <c r="F82" s="250"/>
      <c r="G82" s="250"/>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238</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ht="22.5" outlineLevel="1" x14ac:dyDescent="0.2">
      <c r="A83" s="154"/>
      <c r="B83" s="155"/>
      <c r="C83" s="249" t="s">
        <v>833</v>
      </c>
      <c r="D83" s="250"/>
      <c r="E83" s="250"/>
      <c r="F83" s="250"/>
      <c r="G83" s="250"/>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238</v>
      </c>
      <c r="AH83" s="147"/>
      <c r="AI83" s="147"/>
      <c r="AJ83" s="147"/>
      <c r="AK83" s="147"/>
      <c r="AL83" s="147"/>
      <c r="AM83" s="147"/>
      <c r="AN83" s="147"/>
      <c r="AO83" s="147"/>
      <c r="AP83" s="147"/>
      <c r="AQ83" s="147"/>
      <c r="AR83" s="147"/>
      <c r="AS83" s="147"/>
      <c r="AT83" s="147"/>
      <c r="AU83" s="147"/>
      <c r="AV83" s="147"/>
      <c r="AW83" s="147"/>
      <c r="AX83" s="147"/>
      <c r="AY83" s="147"/>
      <c r="AZ83" s="147"/>
      <c r="BA83" s="176" t="str">
        <f>C83</f>
        <v>- další práce dané případně specifikací k příslušnému prefabrik. dílci (úprava pohledových ploch, příp. rubových ploch, osazení měřících zařízení, zkoušení a měření dílců a pod.).</v>
      </c>
      <c r="BB83" s="147"/>
      <c r="BC83" s="147"/>
      <c r="BD83" s="147"/>
      <c r="BE83" s="147"/>
      <c r="BF83" s="147"/>
      <c r="BG83" s="147"/>
      <c r="BH83" s="147"/>
    </row>
    <row r="84" spans="1:60" outlineLevel="1" x14ac:dyDescent="0.2">
      <c r="A84" s="154"/>
      <c r="B84" s="155"/>
      <c r="C84" s="249" t="s">
        <v>873</v>
      </c>
      <c r="D84" s="250"/>
      <c r="E84" s="250"/>
      <c r="F84" s="250"/>
      <c r="G84" s="250"/>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238</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180" t="s">
        <v>874</v>
      </c>
      <c r="D85" s="157"/>
      <c r="E85" s="158">
        <v>1</v>
      </c>
      <c r="F85" s="156"/>
      <c r="G85" s="156"/>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176</v>
      </c>
      <c r="AH85" s="147">
        <v>0</v>
      </c>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54"/>
      <c r="B86" s="155"/>
      <c r="C86" s="241"/>
      <c r="D86" s="242"/>
      <c r="E86" s="242"/>
      <c r="F86" s="242"/>
      <c r="G86" s="242"/>
      <c r="H86" s="156"/>
      <c r="I86" s="156"/>
      <c r="J86" s="156"/>
      <c r="K86" s="156"/>
      <c r="L86" s="156"/>
      <c r="M86" s="156"/>
      <c r="N86" s="156"/>
      <c r="O86" s="156"/>
      <c r="P86" s="156"/>
      <c r="Q86" s="156"/>
      <c r="R86" s="156"/>
      <c r="S86" s="156"/>
      <c r="T86" s="156"/>
      <c r="U86" s="156"/>
      <c r="V86" s="156"/>
      <c r="W86" s="156"/>
      <c r="X86" s="156"/>
      <c r="Y86" s="147"/>
      <c r="Z86" s="147"/>
      <c r="AA86" s="147"/>
      <c r="AB86" s="147"/>
      <c r="AC86" s="147"/>
      <c r="AD86" s="147"/>
      <c r="AE86" s="147"/>
      <c r="AF86" s="147"/>
      <c r="AG86" s="147" t="s">
        <v>178</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x14ac:dyDescent="0.2">
      <c r="A87" s="3"/>
      <c r="B87" s="4"/>
      <c r="C87" s="181"/>
      <c r="D87" s="6"/>
      <c r="E87" s="3"/>
      <c r="F87" s="3"/>
      <c r="G87" s="3"/>
      <c r="H87" s="3"/>
      <c r="I87" s="3"/>
      <c r="J87" s="3"/>
      <c r="K87" s="3"/>
      <c r="L87" s="3"/>
      <c r="M87" s="3"/>
      <c r="N87" s="3"/>
      <c r="O87" s="3"/>
      <c r="P87" s="3"/>
      <c r="Q87" s="3"/>
      <c r="R87" s="3"/>
      <c r="S87" s="3"/>
      <c r="T87" s="3"/>
      <c r="U87" s="3"/>
      <c r="V87" s="3"/>
      <c r="W87" s="3"/>
      <c r="X87" s="3"/>
      <c r="AE87">
        <v>15</v>
      </c>
      <c r="AF87">
        <v>21</v>
      </c>
      <c r="AG87" t="s">
        <v>150</v>
      </c>
    </row>
    <row r="88" spans="1:60" x14ac:dyDescent="0.2">
      <c r="A88" s="150"/>
      <c r="B88" s="151" t="s">
        <v>29</v>
      </c>
      <c r="C88" s="182"/>
      <c r="D88" s="152"/>
      <c r="E88" s="153"/>
      <c r="F88" s="153"/>
      <c r="G88" s="177">
        <f>G8</f>
        <v>0</v>
      </c>
      <c r="H88" s="3"/>
      <c r="I88" s="3"/>
      <c r="J88" s="3"/>
      <c r="K88" s="3"/>
      <c r="L88" s="3"/>
      <c r="M88" s="3"/>
      <c r="N88" s="3"/>
      <c r="O88" s="3"/>
      <c r="P88" s="3"/>
      <c r="Q88" s="3"/>
      <c r="R88" s="3"/>
      <c r="S88" s="3"/>
      <c r="T88" s="3"/>
      <c r="U88" s="3"/>
      <c r="V88" s="3"/>
      <c r="W88" s="3"/>
      <c r="X88" s="3"/>
      <c r="AE88">
        <f>SUMIF(L7:L86,AE87,G7:G86)</f>
        <v>0</v>
      </c>
      <c r="AF88">
        <f>SUMIF(L7:L86,AF87,G7:G86)</f>
        <v>0</v>
      </c>
      <c r="AG88" t="s">
        <v>419</v>
      </c>
    </row>
    <row r="89" spans="1:60" x14ac:dyDescent="0.2">
      <c r="C89" s="183"/>
      <c r="D89" s="10"/>
      <c r="AG89" t="s">
        <v>421</v>
      </c>
    </row>
    <row r="90" spans="1:60" x14ac:dyDescent="0.2">
      <c r="D90" s="10"/>
    </row>
    <row r="91" spans="1:60" x14ac:dyDescent="0.2">
      <c r="D91" s="10"/>
    </row>
    <row r="92" spans="1:60" x14ac:dyDescent="0.2">
      <c r="D92" s="10"/>
    </row>
    <row r="93" spans="1:60" x14ac:dyDescent="0.2">
      <c r="D93" s="10"/>
    </row>
    <row r="94" spans="1:60" x14ac:dyDescent="0.2">
      <c r="D94" s="10"/>
    </row>
    <row r="95" spans="1:60" x14ac:dyDescent="0.2">
      <c r="D95" s="10"/>
    </row>
    <row r="96" spans="1:60"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kWvcADx4u9FnzUk86ZZajpWHVVc1eGg8RKRWz83mmdPRJ7+AN48neMWmnMWA6zgEqmnUOdmrqf9reKI69mG10Q==" saltValue="fK9cYmNPdNYXYwUrLv9Vag==" spinCount="100000" sheet="1"/>
  <mergeCells count="63">
    <mergeCell ref="C12:G12"/>
    <mergeCell ref="A1:G1"/>
    <mergeCell ref="C2:G2"/>
    <mergeCell ref="C3:G3"/>
    <mergeCell ref="C4:G4"/>
    <mergeCell ref="C10:G10"/>
    <mergeCell ref="C28:G28"/>
    <mergeCell ref="C13:G13"/>
    <mergeCell ref="C14:G14"/>
    <mergeCell ref="C15:G15"/>
    <mergeCell ref="C16:G16"/>
    <mergeCell ref="C17:G17"/>
    <mergeCell ref="C19:G19"/>
    <mergeCell ref="C21:G21"/>
    <mergeCell ref="C23:G23"/>
    <mergeCell ref="C24:G24"/>
    <mergeCell ref="C25:G25"/>
    <mergeCell ref="C26:G26"/>
    <mergeCell ref="C45:G45"/>
    <mergeCell ref="C29:G29"/>
    <mergeCell ref="C30:G30"/>
    <mergeCell ref="C31:G31"/>
    <mergeCell ref="C32:G32"/>
    <mergeCell ref="C35:G35"/>
    <mergeCell ref="C37:G37"/>
    <mergeCell ref="C39:G39"/>
    <mergeCell ref="C40:G40"/>
    <mergeCell ref="C41:G41"/>
    <mergeCell ref="C42:G42"/>
    <mergeCell ref="C44:G44"/>
    <mergeCell ref="C60:G60"/>
    <mergeCell ref="C46:G46"/>
    <mergeCell ref="C47:G47"/>
    <mergeCell ref="C48:G48"/>
    <mergeCell ref="C50:G50"/>
    <mergeCell ref="C52:G52"/>
    <mergeCell ref="C53:G53"/>
    <mergeCell ref="C54:G54"/>
    <mergeCell ref="C55:G55"/>
    <mergeCell ref="C56:G56"/>
    <mergeCell ref="C57:G57"/>
    <mergeCell ref="C59:G59"/>
    <mergeCell ref="C75:G75"/>
    <mergeCell ref="C61:G61"/>
    <mergeCell ref="C62:G62"/>
    <mergeCell ref="C63:G63"/>
    <mergeCell ref="C64:G64"/>
    <mergeCell ref="C65:G65"/>
    <mergeCell ref="C66:G66"/>
    <mergeCell ref="C67:G67"/>
    <mergeCell ref="C68:G68"/>
    <mergeCell ref="C69:G69"/>
    <mergeCell ref="C70:G70"/>
    <mergeCell ref="C73:G73"/>
    <mergeCell ref="C83:G83"/>
    <mergeCell ref="C84:G84"/>
    <mergeCell ref="C86:G86"/>
    <mergeCell ref="C76:G76"/>
    <mergeCell ref="C78:G78"/>
    <mergeCell ref="C79:G79"/>
    <mergeCell ref="C80:G80"/>
    <mergeCell ref="C81:G81"/>
    <mergeCell ref="C82:G8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tabSelected="1" workbookViewId="0">
      <pane ySplit="7" topLeftCell="A41" activePane="bottomLeft" state="frozen"/>
      <selection pane="bottomLeft" activeCell="S71" sqref="S7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64</v>
      </c>
      <c r="C3" s="252" t="s">
        <v>65</v>
      </c>
      <c r="D3" s="253"/>
      <c r="E3" s="253"/>
      <c r="F3" s="253"/>
      <c r="G3" s="254"/>
      <c r="AC3" s="121" t="s">
        <v>139</v>
      </c>
      <c r="AG3" t="s">
        <v>140</v>
      </c>
    </row>
    <row r="4" spans="1:60" ht="24.95" customHeight="1" x14ac:dyDescent="0.2">
      <c r="A4" s="140" t="s">
        <v>9</v>
      </c>
      <c r="B4" s="141" t="s">
        <v>62</v>
      </c>
      <c r="C4" s="255" t="s">
        <v>65</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SUMIF(AG9:AG22,"&lt;&gt;NOR",G9:G22)</f>
        <v>0</v>
      </c>
      <c r="H8" s="167"/>
      <c r="I8" s="167">
        <f>SUM(I9:I22)</f>
        <v>0</v>
      </c>
      <c r="J8" s="167"/>
      <c r="K8" s="167">
        <f>SUM(K9:K22)</f>
        <v>0</v>
      </c>
      <c r="L8" s="167"/>
      <c r="M8" s="167">
        <f>SUM(M9:M22)</f>
        <v>0</v>
      </c>
      <c r="N8" s="167"/>
      <c r="O8" s="167">
        <f>SUM(O9:O22)</f>
        <v>0</v>
      </c>
      <c r="P8" s="167"/>
      <c r="Q8" s="167">
        <f>SUM(Q9:Q22)</f>
        <v>0</v>
      </c>
      <c r="R8" s="167"/>
      <c r="S8" s="167"/>
      <c r="T8" s="168"/>
      <c r="U8" s="162"/>
      <c r="V8" s="162">
        <f>SUM(V9:V22)</f>
        <v>0</v>
      </c>
      <c r="W8" s="162"/>
      <c r="X8" s="162"/>
      <c r="AG8" t="s">
        <v>164</v>
      </c>
    </row>
    <row r="9" spans="1:60" outlineLevel="1" x14ac:dyDescent="0.2">
      <c r="A9" s="169">
        <v>1</v>
      </c>
      <c r="B9" s="170" t="s">
        <v>1139</v>
      </c>
      <c r="C9" s="179" t="s">
        <v>1140</v>
      </c>
      <c r="D9" s="171" t="s">
        <v>467</v>
      </c>
      <c r="E9" s="172">
        <v>120</v>
      </c>
      <c r="F9" s="173"/>
      <c r="G9" s="174">
        <f>ROUND(E9*F9,2)</f>
        <v>0</v>
      </c>
      <c r="H9" s="173"/>
      <c r="I9" s="174">
        <f>ROUND(E9*H9,2)</f>
        <v>0</v>
      </c>
      <c r="J9" s="173"/>
      <c r="K9" s="174">
        <f>ROUND(E9*J9,2)</f>
        <v>0</v>
      </c>
      <c r="L9" s="174">
        <v>21</v>
      </c>
      <c r="M9" s="174">
        <f>G9*(1+L9/100)</f>
        <v>0</v>
      </c>
      <c r="N9" s="174">
        <v>0</v>
      </c>
      <c r="O9" s="174">
        <f>ROUND(E9*N9,2)</f>
        <v>0</v>
      </c>
      <c r="P9" s="174">
        <v>0</v>
      </c>
      <c r="Q9" s="174">
        <f>ROUND(E9*P9,2)</f>
        <v>0</v>
      </c>
      <c r="R9" s="174"/>
      <c r="S9" s="174" t="s">
        <v>169</v>
      </c>
      <c r="T9" s="175" t="s">
        <v>306</v>
      </c>
      <c r="U9" s="156">
        <v>0</v>
      </c>
      <c r="V9" s="156">
        <f>ROUND(E9*U9,2)</f>
        <v>0</v>
      </c>
      <c r="W9" s="156"/>
      <c r="X9" s="156" t="s">
        <v>356</v>
      </c>
      <c r="Y9" s="147"/>
      <c r="Z9" s="147"/>
      <c r="AA9" s="147"/>
      <c r="AB9" s="147"/>
      <c r="AC9" s="147"/>
      <c r="AD9" s="147"/>
      <c r="AE9" s="147"/>
      <c r="AF9" s="147"/>
      <c r="AG9" s="147" t="s">
        <v>357</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180" t="s">
        <v>1141</v>
      </c>
      <c r="D10" s="157"/>
      <c r="E10" s="158">
        <v>120</v>
      </c>
      <c r="F10" s="156"/>
      <c r="G10" s="15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176</v>
      </c>
      <c r="AH10" s="147">
        <v>0</v>
      </c>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241"/>
      <c r="D11" s="242"/>
      <c r="E11" s="242"/>
      <c r="F11" s="242"/>
      <c r="G11" s="242"/>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178</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69">
        <v>2</v>
      </c>
      <c r="B12" s="170" t="s">
        <v>1142</v>
      </c>
      <c r="C12" s="179" t="s">
        <v>1143</v>
      </c>
      <c r="D12" s="171" t="s">
        <v>1144</v>
      </c>
      <c r="E12" s="172">
        <v>4</v>
      </c>
      <c r="F12" s="173"/>
      <c r="G12" s="174">
        <f>ROUND(E12*F12,2)</f>
        <v>0</v>
      </c>
      <c r="H12" s="173"/>
      <c r="I12" s="174">
        <f>ROUND(E12*H12,2)</f>
        <v>0</v>
      </c>
      <c r="J12" s="173"/>
      <c r="K12" s="174">
        <f>ROUND(E12*J12,2)</f>
        <v>0</v>
      </c>
      <c r="L12" s="174">
        <v>21</v>
      </c>
      <c r="M12" s="174">
        <f>G12*(1+L12/100)</f>
        <v>0</v>
      </c>
      <c r="N12" s="174">
        <v>0</v>
      </c>
      <c r="O12" s="174">
        <f>ROUND(E12*N12,2)</f>
        <v>0</v>
      </c>
      <c r="P12" s="174">
        <v>0</v>
      </c>
      <c r="Q12" s="174">
        <f>ROUND(E12*P12,2)</f>
        <v>0</v>
      </c>
      <c r="R12" s="174"/>
      <c r="S12" s="174" t="s">
        <v>169</v>
      </c>
      <c r="T12" s="175" t="s">
        <v>306</v>
      </c>
      <c r="U12" s="156">
        <v>0</v>
      </c>
      <c r="V12" s="156">
        <f>ROUND(E12*U12,2)</f>
        <v>0</v>
      </c>
      <c r="W12" s="156"/>
      <c r="X12" s="156" t="s">
        <v>356</v>
      </c>
      <c r="Y12" s="147"/>
      <c r="Z12" s="147"/>
      <c r="AA12" s="147"/>
      <c r="AB12" s="147"/>
      <c r="AC12" s="147"/>
      <c r="AD12" s="147"/>
      <c r="AE12" s="147"/>
      <c r="AF12" s="147"/>
      <c r="AG12" s="147" t="s">
        <v>357</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180" t="s">
        <v>90</v>
      </c>
      <c r="D13" s="157"/>
      <c r="E13" s="158">
        <v>4</v>
      </c>
      <c r="F13" s="156"/>
      <c r="G13" s="156"/>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176</v>
      </c>
      <c r="AH13" s="147">
        <v>0</v>
      </c>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54"/>
      <c r="B14" s="155"/>
      <c r="C14" s="241"/>
      <c r="D14" s="242"/>
      <c r="E14" s="242"/>
      <c r="F14" s="242"/>
      <c r="G14" s="242"/>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178</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69">
        <v>3</v>
      </c>
      <c r="B15" s="170" t="s">
        <v>1145</v>
      </c>
      <c r="C15" s="179" t="s">
        <v>1146</v>
      </c>
      <c r="D15" s="171" t="s">
        <v>467</v>
      </c>
      <c r="E15" s="172">
        <v>120</v>
      </c>
      <c r="F15" s="173"/>
      <c r="G15" s="174">
        <f>ROUND(E15*F15,2)</f>
        <v>0</v>
      </c>
      <c r="H15" s="173"/>
      <c r="I15" s="174">
        <f>ROUND(E15*H15,2)</f>
        <v>0</v>
      </c>
      <c r="J15" s="173"/>
      <c r="K15" s="174">
        <f>ROUND(E15*J15,2)</f>
        <v>0</v>
      </c>
      <c r="L15" s="174">
        <v>21</v>
      </c>
      <c r="M15" s="174">
        <f>G15*(1+L15/100)</f>
        <v>0</v>
      </c>
      <c r="N15" s="174">
        <v>0</v>
      </c>
      <c r="O15" s="174">
        <f>ROUND(E15*N15,2)</f>
        <v>0</v>
      </c>
      <c r="P15" s="174">
        <v>0</v>
      </c>
      <c r="Q15" s="174">
        <f>ROUND(E15*P15,2)</f>
        <v>0</v>
      </c>
      <c r="R15" s="174"/>
      <c r="S15" s="174" t="s">
        <v>169</v>
      </c>
      <c r="T15" s="175" t="s">
        <v>306</v>
      </c>
      <c r="U15" s="156">
        <v>0</v>
      </c>
      <c r="V15" s="156">
        <f>ROUND(E15*U15,2)</f>
        <v>0</v>
      </c>
      <c r="W15" s="156"/>
      <c r="X15" s="156" t="s">
        <v>356</v>
      </c>
      <c r="Y15" s="147"/>
      <c r="Z15" s="147"/>
      <c r="AA15" s="147"/>
      <c r="AB15" s="147"/>
      <c r="AC15" s="147"/>
      <c r="AD15" s="147"/>
      <c r="AE15" s="147"/>
      <c r="AF15" s="147"/>
      <c r="AG15" s="147" t="s">
        <v>357</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180" t="s">
        <v>1141</v>
      </c>
      <c r="D16" s="157"/>
      <c r="E16" s="158">
        <v>120</v>
      </c>
      <c r="F16" s="156"/>
      <c r="G16" s="156"/>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176</v>
      </c>
      <c r="AH16" s="147">
        <v>0</v>
      </c>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241"/>
      <c r="D17" s="242"/>
      <c r="E17" s="242"/>
      <c r="F17" s="242"/>
      <c r="G17" s="242"/>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178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69">
        <v>4</v>
      </c>
      <c r="B18" s="170" t="s">
        <v>1147</v>
      </c>
      <c r="C18" s="179" t="s">
        <v>1148</v>
      </c>
      <c r="D18" s="171" t="s">
        <v>467</v>
      </c>
      <c r="E18" s="172">
        <v>120</v>
      </c>
      <c r="F18" s="173"/>
      <c r="G18" s="174">
        <f>ROUND(E18*F18,2)</f>
        <v>0</v>
      </c>
      <c r="H18" s="173"/>
      <c r="I18" s="174">
        <f>ROUND(E18*H18,2)</f>
        <v>0</v>
      </c>
      <c r="J18" s="173"/>
      <c r="K18" s="174">
        <f>ROUND(E18*J18,2)</f>
        <v>0</v>
      </c>
      <c r="L18" s="174">
        <v>21</v>
      </c>
      <c r="M18" s="174">
        <f>G18*(1+L18/100)</f>
        <v>0</v>
      </c>
      <c r="N18" s="174">
        <v>0</v>
      </c>
      <c r="O18" s="174">
        <f>ROUND(E18*N18,2)</f>
        <v>0</v>
      </c>
      <c r="P18" s="174">
        <v>0</v>
      </c>
      <c r="Q18" s="174">
        <f>ROUND(E18*P18,2)</f>
        <v>0</v>
      </c>
      <c r="R18" s="174"/>
      <c r="S18" s="174" t="s">
        <v>169</v>
      </c>
      <c r="T18" s="175" t="s">
        <v>306</v>
      </c>
      <c r="U18" s="156">
        <v>0</v>
      </c>
      <c r="V18" s="156">
        <f>ROUND(E18*U18,2)</f>
        <v>0</v>
      </c>
      <c r="W18" s="156"/>
      <c r="X18" s="156" t="s">
        <v>356</v>
      </c>
      <c r="Y18" s="147"/>
      <c r="Z18" s="147"/>
      <c r="AA18" s="147"/>
      <c r="AB18" s="147"/>
      <c r="AC18" s="147"/>
      <c r="AD18" s="147"/>
      <c r="AE18" s="147"/>
      <c r="AF18" s="147"/>
      <c r="AG18" s="147" t="s">
        <v>357</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247" t="s">
        <v>1149</v>
      </c>
      <c r="D19" s="248"/>
      <c r="E19" s="248"/>
      <c r="F19" s="248"/>
      <c r="G19" s="248"/>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238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9" t="s">
        <v>1150</v>
      </c>
      <c r="D20" s="250"/>
      <c r="E20" s="250"/>
      <c r="F20" s="250"/>
      <c r="G20" s="250"/>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238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180" t="s">
        <v>1141</v>
      </c>
      <c r="D21" s="157"/>
      <c r="E21" s="158">
        <v>120</v>
      </c>
      <c r="F21" s="156"/>
      <c r="G21" s="15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1"/>
      <c r="D22" s="242"/>
      <c r="E22" s="242"/>
      <c r="F22" s="242"/>
      <c r="G22" s="242"/>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x14ac:dyDescent="0.2">
      <c r="A23" s="163" t="s">
        <v>163</v>
      </c>
      <c r="B23" s="164" t="s">
        <v>135</v>
      </c>
      <c r="C23" s="178" t="s">
        <v>27</v>
      </c>
      <c r="D23" s="165"/>
      <c r="E23" s="166"/>
      <c r="F23" s="167"/>
      <c r="G23" s="167">
        <f>SUMIF(AG24:AG69,"&lt;&gt;NOR",G24:G69)</f>
        <v>0</v>
      </c>
      <c r="H23" s="167"/>
      <c r="I23" s="167">
        <f>SUM(I24:I69)</f>
        <v>0</v>
      </c>
      <c r="J23" s="167"/>
      <c r="K23" s="167">
        <f>SUM(K24:K69)</f>
        <v>0</v>
      </c>
      <c r="L23" s="167"/>
      <c r="M23" s="167">
        <f>SUM(M24:M69)</f>
        <v>0</v>
      </c>
      <c r="N23" s="167"/>
      <c r="O23" s="167">
        <f>SUM(O24:O69)</f>
        <v>0</v>
      </c>
      <c r="P23" s="167"/>
      <c r="Q23" s="167">
        <f>SUM(Q24:Q69)</f>
        <v>0</v>
      </c>
      <c r="R23" s="167"/>
      <c r="S23" s="167"/>
      <c r="T23" s="168"/>
      <c r="U23" s="162"/>
      <c r="V23" s="162">
        <f>SUM(V24:V69)</f>
        <v>0</v>
      </c>
      <c r="W23" s="162"/>
      <c r="X23" s="162"/>
      <c r="AG23" t="s">
        <v>164</v>
      </c>
    </row>
    <row r="24" spans="1:60" outlineLevel="1" x14ac:dyDescent="0.2">
      <c r="A24" s="169">
        <v>5</v>
      </c>
      <c r="B24" s="170" t="s">
        <v>1151</v>
      </c>
      <c r="C24" s="179" t="s">
        <v>1152</v>
      </c>
      <c r="D24" s="171" t="s">
        <v>400</v>
      </c>
      <c r="E24" s="172">
        <v>12</v>
      </c>
      <c r="F24" s="173"/>
      <c r="G24" s="174">
        <f>ROUND(E24*F24,2)</f>
        <v>0</v>
      </c>
      <c r="H24" s="173"/>
      <c r="I24" s="174">
        <f>ROUND(E24*H24,2)</f>
        <v>0</v>
      </c>
      <c r="J24" s="173"/>
      <c r="K24" s="174">
        <f>ROUND(E24*J24,2)</f>
        <v>0</v>
      </c>
      <c r="L24" s="174">
        <v>21</v>
      </c>
      <c r="M24" s="174">
        <f>G24*(1+L24/100)</f>
        <v>0</v>
      </c>
      <c r="N24" s="174">
        <v>0</v>
      </c>
      <c r="O24" s="174">
        <f>ROUND(E24*N24,2)</f>
        <v>0</v>
      </c>
      <c r="P24" s="174">
        <v>0</v>
      </c>
      <c r="Q24" s="174">
        <f>ROUND(E24*P24,2)</f>
        <v>0</v>
      </c>
      <c r="R24" s="174"/>
      <c r="S24" s="174" t="s">
        <v>169</v>
      </c>
      <c r="T24" s="175" t="s">
        <v>306</v>
      </c>
      <c r="U24" s="156">
        <v>0</v>
      </c>
      <c r="V24" s="156">
        <f>ROUND(E24*U24,2)</f>
        <v>0</v>
      </c>
      <c r="W24" s="156"/>
      <c r="X24" s="156" t="s">
        <v>356</v>
      </c>
      <c r="Y24" s="147"/>
      <c r="Z24" s="147"/>
      <c r="AA24" s="147"/>
      <c r="AB24" s="147"/>
      <c r="AC24" s="147"/>
      <c r="AD24" s="147"/>
      <c r="AE24" s="147"/>
      <c r="AF24" s="147"/>
      <c r="AG24" s="147" t="s">
        <v>357</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7" t="s">
        <v>1153</v>
      </c>
      <c r="D25" s="248"/>
      <c r="E25" s="248"/>
      <c r="F25" s="248"/>
      <c r="G25" s="248"/>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238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ht="22.5" outlineLevel="1" x14ac:dyDescent="0.2">
      <c r="A26" s="154"/>
      <c r="B26" s="155"/>
      <c r="C26" s="249" t="s">
        <v>1186</v>
      </c>
      <c r="D26" s="250"/>
      <c r="E26" s="250"/>
      <c r="F26" s="250"/>
      <c r="G26" s="250"/>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238</v>
      </c>
      <c r="AH26" s="147"/>
      <c r="AI26" s="147"/>
      <c r="AJ26" s="147"/>
      <c r="AK26" s="147"/>
      <c r="AL26" s="147"/>
      <c r="AM26" s="147"/>
      <c r="AN26" s="147"/>
      <c r="AO26" s="147"/>
      <c r="AP26" s="147"/>
      <c r="AQ26" s="147"/>
      <c r="AR26" s="147"/>
      <c r="AS26" s="147"/>
      <c r="AT26" s="147"/>
      <c r="AU26" s="147"/>
      <c r="AV26" s="147"/>
      <c r="AW26" s="147"/>
      <c r="AX26" s="147"/>
      <c r="AY26" s="147"/>
      <c r="AZ26" s="147"/>
      <c r="BA26" s="176" t="str">
        <f>C26</f>
        <v>- zahrnuje veškeré náklady spojené s objednatelem požadovanými zkouškami, tj. provedení jádrových vývrtů o průměru 100 mm  a pracemi zkušebny pro ověření tloušťky vrstev, míry zhutnění, mezerovitost a kontroly spojení vrstvy s podkladem apod.</v>
      </c>
      <c r="BB26" s="147"/>
      <c r="BC26" s="147"/>
      <c r="BD26" s="147"/>
      <c r="BE26" s="147"/>
      <c r="BF26" s="147"/>
      <c r="BG26" s="147"/>
      <c r="BH26" s="147"/>
    </row>
    <row r="27" spans="1:60" outlineLevel="1" x14ac:dyDescent="0.2">
      <c r="A27" s="154"/>
      <c r="B27" s="155"/>
      <c r="C27" s="249" t="s">
        <v>1187</v>
      </c>
      <c r="D27" s="250"/>
      <c r="E27" s="250"/>
      <c r="F27" s="250"/>
      <c r="G27" s="250"/>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238</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9" t="s">
        <v>1154</v>
      </c>
      <c r="D28" s="250"/>
      <c r="E28" s="250"/>
      <c r="F28" s="250"/>
      <c r="G28" s="250"/>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238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184" t="s">
        <v>511</v>
      </c>
      <c r="D29" s="159"/>
      <c r="E29" s="160"/>
      <c r="F29" s="161"/>
      <c r="G29" s="161"/>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238</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ht="33.75" outlineLevel="1" x14ac:dyDescent="0.2">
      <c r="A30" s="154"/>
      <c r="B30" s="155"/>
      <c r="C30" s="249" t="s">
        <v>1155</v>
      </c>
      <c r="D30" s="250"/>
      <c r="E30" s="250"/>
      <c r="F30" s="250"/>
      <c r="G30" s="250"/>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238</v>
      </c>
      <c r="AH30" s="147"/>
      <c r="AI30" s="147"/>
      <c r="AJ30" s="147"/>
      <c r="AK30" s="147"/>
      <c r="AL30" s="147"/>
      <c r="AM30" s="147"/>
      <c r="AN30" s="147"/>
      <c r="AO30" s="147"/>
      <c r="AP30" s="147"/>
      <c r="AQ30" s="147"/>
      <c r="AR30" s="147"/>
      <c r="AS30" s="147"/>
      <c r="AT30" s="147"/>
      <c r="AU30" s="147"/>
      <c r="AV30" s="147"/>
      <c r="AW30" s="147"/>
      <c r="AX30" s="147"/>
      <c r="AY30" s="147"/>
      <c r="AZ30" s="147"/>
      <c r="BA30" s="176" t="str">
        <f>C30</f>
        <v>Cena zahrunje i náklady na zkoušky unostnosti pláně - předpkládá se 3 statické zkoušky únosnoti pláně, min. 3 statické zkoušky únosnsoti podkladních vrstev pod betonovými plochami a alepoň 2 zkoušky (dynamické) pro orientační zjištění únosnoti pod méně exponovanými plochami.  (včetně vyhotovení protokolu odborným pracovníkem)</v>
      </c>
      <c r="BB30" s="147"/>
      <c r="BC30" s="147"/>
      <c r="BD30" s="147"/>
      <c r="BE30" s="147"/>
      <c r="BF30" s="147"/>
      <c r="BG30" s="147"/>
      <c r="BH30" s="147"/>
    </row>
    <row r="31" spans="1:60" outlineLevel="1" x14ac:dyDescent="0.2">
      <c r="A31" s="154"/>
      <c r="B31" s="155"/>
      <c r="C31" s="180" t="s">
        <v>1156</v>
      </c>
      <c r="D31" s="157"/>
      <c r="E31" s="158">
        <v>12</v>
      </c>
      <c r="F31" s="156"/>
      <c r="G31" s="156"/>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176</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241"/>
      <c r="D32" s="242"/>
      <c r="E32" s="242"/>
      <c r="F32" s="242"/>
      <c r="G32" s="242"/>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178</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69">
        <v>6</v>
      </c>
      <c r="B33" s="170" t="s">
        <v>1157</v>
      </c>
      <c r="C33" s="179" t="s">
        <v>1158</v>
      </c>
      <c r="D33" s="171" t="s">
        <v>400</v>
      </c>
      <c r="E33" s="172">
        <v>1</v>
      </c>
      <c r="F33" s="173"/>
      <c r="G33" s="174">
        <f>ROUND(E33*F33,2)</f>
        <v>0</v>
      </c>
      <c r="H33" s="173"/>
      <c r="I33" s="174">
        <f>ROUND(E33*H33,2)</f>
        <v>0</v>
      </c>
      <c r="J33" s="173"/>
      <c r="K33" s="174">
        <f>ROUND(E33*J33,2)</f>
        <v>0</v>
      </c>
      <c r="L33" s="174">
        <v>21</v>
      </c>
      <c r="M33" s="174">
        <f>G33*(1+L33/100)</f>
        <v>0</v>
      </c>
      <c r="N33" s="174">
        <v>0</v>
      </c>
      <c r="O33" s="174">
        <f>ROUND(E33*N33,2)</f>
        <v>0</v>
      </c>
      <c r="P33" s="174">
        <v>0</v>
      </c>
      <c r="Q33" s="174">
        <f>ROUND(E33*P33,2)</f>
        <v>0</v>
      </c>
      <c r="R33" s="174"/>
      <c r="S33" s="174" t="s">
        <v>169</v>
      </c>
      <c r="T33" s="175" t="s">
        <v>306</v>
      </c>
      <c r="U33" s="156">
        <v>0</v>
      </c>
      <c r="V33" s="156">
        <f>ROUND(E33*U33,2)</f>
        <v>0</v>
      </c>
      <c r="W33" s="156"/>
      <c r="X33" s="156" t="s">
        <v>356</v>
      </c>
      <c r="Y33" s="147"/>
      <c r="Z33" s="147"/>
      <c r="AA33" s="147"/>
      <c r="AB33" s="147"/>
      <c r="AC33" s="147"/>
      <c r="AD33" s="147"/>
      <c r="AE33" s="147"/>
      <c r="AF33" s="147"/>
      <c r="AG33" s="147" t="s">
        <v>357</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7" t="s">
        <v>1159</v>
      </c>
      <c r="D34" s="248"/>
      <c r="E34" s="248"/>
      <c r="F34" s="248"/>
      <c r="G34" s="248"/>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238</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9" t="s">
        <v>1160</v>
      </c>
      <c r="D35" s="250"/>
      <c r="E35" s="250"/>
      <c r="F35" s="250"/>
      <c r="G35" s="250"/>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238</v>
      </c>
      <c r="AH35" s="147"/>
      <c r="AI35" s="147"/>
      <c r="AJ35" s="147"/>
      <c r="AK35" s="147"/>
      <c r="AL35" s="147"/>
      <c r="AM35" s="147"/>
      <c r="AN35" s="147"/>
      <c r="AO35" s="147"/>
      <c r="AP35" s="147"/>
      <c r="AQ35" s="147"/>
      <c r="AR35" s="147"/>
      <c r="AS35" s="147"/>
      <c r="AT35" s="147"/>
      <c r="AU35" s="147"/>
      <c r="AV35" s="147"/>
      <c r="AW35" s="147"/>
      <c r="AX35" s="147"/>
      <c r="AY35" s="147"/>
      <c r="AZ35" s="147"/>
      <c r="BA35" s="176" t="str">
        <f>C35</f>
        <v>Projednání dočasné úpravy dopravního značení po dobu výstavby s územně příslušným odborem dopravy a d DI Policie ČR.</v>
      </c>
      <c r="BB35" s="147"/>
      <c r="BC35" s="147"/>
      <c r="BD35" s="147"/>
      <c r="BE35" s="147"/>
      <c r="BF35" s="147"/>
      <c r="BG35" s="147"/>
      <c r="BH35" s="147"/>
    </row>
    <row r="36" spans="1:60" outlineLevel="1" x14ac:dyDescent="0.2">
      <c r="A36" s="154"/>
      <c r="B36" s="155"/>
      <c r="C36" s="249" t="s">
        <v>1161</v>
      </c>
      <c r="D36" s="250"/>
      <c r="E36" s="250"/>
      <c r="F36" s="250"/>
      <c r="G36" s="250"/>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238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180" t="s">
        <v>84</v>
      </c>
      <c r="D37" s="157"/>
      <c r="E37" s="158">
        <v>1</v>
      </c>
      <c r="F37" s="156"/>
      <c r="G37" s="156"/>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176</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241"/>
      <c r="D38" s="242"/>
      <c r="E38" s="242"/>
      <c r="F38" s="242"/>
      <c r="G38" s="242"/>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178</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69">
        <v>7</v>
      </c>
      <c r="B39" s="170" t="s">
        <v>1162</v>
      </c>
      <c r="C39" s="179" t="s">
        <v>1163</v>
      </c>
      <c r="D39" s="171" t="s">
        <v>400</v>
      </c>
      <c r="E39" s="172">
        <v>1</v>
      </c>
      <c r="F39" s="173"/>
      <c r="G39" s="174">
        <f>ROUND(E39*F39,2)</f>
        <v>0</v>
      </c>
      <c r="H39" s="173"/>
      <c r="I39" s="174">
        <f>ROUND(E39*H39,2)</f>
        <v>0</v>
      </c>
      <c r="J39" s="173"/>
      <c r="K39" s="174">
        <f>ROUND(E39*J39,2)</f>
        <v>0</v>
      </c>
      <c r="L39" s="174">
        <v>21</v>
      </c>
      <c r="M39" s="174">
        <f>G39*(1+L39/100)</f>
        <v>0</v>
      </c>
      <c r="N39" s="174">
        <v>0</v>
      </c>
      <c r="O39" s="174">
        <f>ROUND(E39*N39,2)</f>
        <v>0</v>
      </c>
      <c r="P39" s="174">
        <v>0</v>
      </c>
      <c r="Q39" s="174">
        <f>ROUND(E39*P39,2)</f>
        <v>0</v>
      </c>
      <c r="R39" s="174"/>
      <c r="S39" s="174" t="s">
        <v>169</v>
      </c>
      <c r="T39" s="175" t="s">
        <v>306</v>
      </c>
      <c r="U39" s="156">
        <v>0</v>
      </c>
      <c r="V39" s="156">
        <f>ROUND(E39*U39,2)</f>
        <v>0</v>
      </c>
      <c r="W39" s="156"/>
      <c r="X39" s="156" t="s">
        <v>356</v>
      </c>
      <c r="Y39" s="147"/>
      <c r="Z39" s="147"/>
      <c r="AA39" s="147"/>
      <c r="AB39" s="147"/>
      <c r="AC39" s="147"/>
      <c r="AD39" s="147"/>
      <c r="AE39" s="147"/>
      <c r="AF39" s="147"/>
      <c r="AG39" s="147" t="s">
        <v>357</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247" t="s">
        <v>1164</v>
      </c>
      <c r="D40" s="248"/>
      <c r="E40" s="248"/>
      <c r="F40" s="248"/>
      <c r="G40" s="248"/>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238</v>
      </c>
      <c r="AH40" s="147"/>
      <c r="AI40" s="147"/>
      <c r="AJ40" s="147"/>
      <c r="AK40" s="147"/>
      <c r="AL40" s="147"/>
      <c r="AM40" s="147"/>
      <c r="AN40" s="147"/>
      <c r="AO40" s="147"/>
      <c r="AP40" s="147"/>
      <c r="AQ40" s="147"/>
      <c r="AR40" s="147"/>
      <c r="AS40" s="147"/>
      <c r="AT40" s="147"/>
      <c r="AU40" s="147"/>
      <c r="AV40" s="147"/>
      <c r="AW40" s="147"/>
      <c r="AX40" s="147"/>
      <c r="AY40" s="147"/>
      <c r="AZ40" s="147"/>
      <c r="BA40" s="176" t="str">
        <f>C40</f>
        <v>Náklady na vytyčení inženýrských sítí na staveništi jejich správci, s případným provedením průzkumných sond.</v>
      </c>
      <c r="BB40" s="147"/>
      <c r="BC40" s="147"/>
      <c r="BD40" s="147"/>
      <c r="BE40" s="147"/>
      <c r="BF40" s="147"/>
      <c r="BG40" s="147"/>
      <c r="BH40" s="147"/>
    </row>
    <row r="41" spans="1:60" outlineLevel="1" x14ac:dyDescent="0.2">
      <c r="A41" s="154"/>
      <c r="B41" s="155"/>
      <c r="C41" s="180" t="s">
        <v>84</v>
      </c>
      <c r="D41" s="157"/>
      <c r="E41" s="158">
        <v>1</v>
      </c>
      <c r="F41" s="156"/>
      <c r="G41" s="156"/>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176</v>
      </c>
      <c r="AH41" s="147">
        <v>0</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1"/>
      <c r="D42" s="242"/>
      <c r="E42" s="242"/>
      <c r="F42" s="242"/>
      <c r="G42" s="242"/>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178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69">
        <v>8</v>
      </c>
      <c r="B43" s="170" t="s">
        <v>1165</v>
      </c>
      <c r="C43" s="179" t="s">
        <v>1166</v>
      </c>
      <c r="D43" s="171" t="s">
        <v>477</v>
      </c>
      <c r="E43" s="172">
        <v>1</v>
      </c>
      <c r="F43" s="173"/>
      <c r="G43" s="174">
        <f>ROUND(E43*F43,2)</f>
        <v>0</v>
      </c>
      <c r="H43" s="173"/>
      <c r="I43" s="174">
        <f>ROUND(E43*H43,2)</f>
        <v>0</v>
      </c>
      <c r="J43" s="173"/>
      <c r="K43" s="174">
        <f>ROUND(E43*J43,2)</f>
        <v>0</v>
      </c>
      <c r="L43" s="174">
        <v>21</v>
      </c>
      <c r="M43" s="174">
        <f>G43*(1+L43/100)</f>
        <v>0</v>
      </c>
      <c r="N43" s="174">
        <v>0</v>
      </c>
      <c r="O43" s="174">
        <f>ROUND(E43*N43,2)</f>
        <v>0</v>
      </c>
      <c r="P43" s="174">
        <v>0</v>
      </c>
      <c r="Q43" s="174">
        <f>ROUND(E43*P43,2)</f>
        <v>0</v>
      </c>
      <c r="R43" s="174"/>
      <c r="S43" s="174" t="s">
        <v>169</v>
      </c>
      <c r="T43" s="175" t="s">
        <v>306</v>
      </c>
      <c r="U43" s="156">
        <v>0</v>
      </c>
      <c r="V43" s="156">
        <f>ROUND(E43*U43,2)</f>
        <v>0</v>
      </c>
      <c r="W43" s="156"/>
      <c r="X43" s="156" t="s">
        <v>356</v>
      </c>
      <c r="Y43" s="147"/>
      <c r="Z43" s="147"/>
      <c r="AA43" s="147"/>
      <c r="AB43" s="147"/>
      <c r="AC43" s="147"/>
      <c r="AD43" s="147"/>
      <c r="AE43" s="147"/>
      <c r="AF43" s="147"/>
      <c r="AG43" s="147" t="s">
        <v>357</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180" t="s">
        <v>1167</v>
      </c>
      <c r="D44" s="157"/>
      <c r="E44" s="158">
        <v>1</v>
      </c>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241"/>
      <c r="D45" s="242"/>
      <c r="E45" s="242"/>
      <c r="F45" s="242"/>
      <c r="G45" s="242"/>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178</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69">
        <v>9</v>
      </c>
      <c r="B46" s="170" t="s">
        <v>1168</v>
      </c>
      <c r="C46" s="179" t="s">
        <v>1169</v>
      </c>
      <c r="D46" s="171" t="s">
        <v>400</v>
      </c>
      <c r="E46" s="172">
        <v>1</v>
      </c>
      <c r="F46" s="173"/>
      <c r="G46" s="174">
        <f>ROUND(E46*F46,2)</f>
        <v>0</v>
      </c>
      <c r="H46" s="173"/>
      <c r="I46" s="174">
        <f>ROUND(E46*H46,2)</f>
        <v>0</v>
      </c>
      <c r="J46" s="173"/>
      <c r="K46" s="174">
        <f>ROUND(E46*J46,2)</f>
        <v>0</v>
      </c>
      <c r="L46" s="174">
        <v>21</v>
      </c>
      <c r="M46" s="174">
        <f>G46*(1+L46/100)</f>
        <v>0</v>
      </c>
      <c r="N46" s="174">
        <v>0</v>
      </c>
      <c r="O46" s="174">
        <f>ROUND(E46*N46,2)</f>
        <v>0</v>
      </c>
      <c r="P46" s="174">
        <v>0</v>
      </c>
      <c r="Q46" s="174">
        <f>ROUND(E46*P46,2)</f>
        <v>0</v>
      </c>
      <c r="R46" s="174"/>
      <c r="S46" s="174" t="s">
        <v>169</v>
      </c>
      <c r="T46" s="175" t="s">
        <v>306</v>
      </c>
      <c r="U46" s="156">
        <v>0</v>
      </c>
      <c r="V46" s="156">
        <f>ROUND(E46*U46,2)</f>
        <v>0</v>
      </c>
      <c r="W46" s="156"/>
      <c r="X46" s="156" t="s">
        <v>356</v>
      </c>
      <c r="Y46" s="147"/>
      <c r="Z46" s="147"/>
      <c r="AA46" s="147"/>
      <c r="AB46" s="147"/>
      <c r="AC46" s="147"/>
      <c r="AD46" s="147"/>
      <c r="AE46" s="147"/>
      <c r="AF46" s="147"/>
      <c r="AG46" s="147" t="s">
        <v>357</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ht="22.5" outlineLevel="1" x14ac:dyDescent="0.2">
      <c r="A47" s="154"/>
      <c r="B47" s="155"/>
      <c r="C47" s="247" t="s">
        <v>1170</v>
      </c>
      <c r="D47" s="248"/>
      <c r="E47" s="248"/>
      <c r="F47" s="248"/>
      <c r="G47" s="248"/>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238</v>
      </c>
      <c r="AH47" s="147"/>
      <c r="AI47" s="147"/>
      <c r="AJ47" s="147"/>
      <c r="AK47" s="147"/>
      <c r="AL47" s="147"/>
      <c r="AM47" s="147"/>
      <c r="AN47" s="147"/>
      <c r="AO47" s="147"/>
      <c r="AP47" s="147"/>
      <c r="AQ47" s="147"/>
      <c r="AR47" s="147"/>
      <c r="AS47" s="147"/>
      <c r="AT47" s="147"/>
      <c r="AU47" s="147"/>
      <c r="AV47" s="147"/>
      <c r="AW47" s="147"/>
      <c r="AX47" s="147"/>
      <c r="AY47" s="147"/>
      <c r="AZ47" s="147"/>
      <c r="BA47" s="176" t="str">
        <f>C47</f>
        <v>Průzkumné, geodetické a projektové práce geodetické práce při stavbě a po výstavbě,zaměření skutečného provedení stavby (odevzdání dokumentace skutečného provedení stavby v počtu 4 paré v papírové podobě a 3 ks x v ele. na CD).</v>
      </c>
      <c r="BB47" s="147"/>
      <c r="BC47" s="147"/>
      <c r="BD47" s="147"/>
      <c r="BE47" s="147"/>
      <c r="BF47" s="147"/>
      <c r="BG47" s="147"/>
      <c r="BH47" s="147"/>
    </row>
    <row r="48" spans="1:60" outlineLevel="1" x14ac:dyDescent="0.2">
      <c r="A48" s="154"/>
      <c r="B48" s="155"/>
      <c r="C48" s="180" t="s">
        <v>84</v>
      </c>
      <c r="D48" s="157"/>
      <c r="E48" s="158">
        <v>1</v>
      </c>
      <c r="F48" s="156"/>
      <c r="G48" s="156"/>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176</v>
      </c>
      <c r="AH48" s="147">
        <v>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241"/>
      <c r="D49" s="242"/>
      <c r="E49" s="242"/>
      <c r="F49" s="242"/>
      <c r="G49" s="242"/>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178</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69">
        <v>10</v>
      </c>
      <c r="B50" s="170" t="s">
        <v>1171</v>
      </c>
      <c r="C50" s="179" t="s">
        <v>1172</v>
      </c>
      <c r="D50" s="171" t="s">
        <v>400</v>
      </c>
      <c r="E50" s="172">
        <v>1</v>
      </c>
      <c r="F50" s="173"/>
      <c r="G50" s="174">
        <f>ROUND(E50*F50,2)</f>
        <v>0</v>
      </c>
      <c r="H50" s="173"/>
      <c r="I50" s="174">
        <f>ROUND(E50*H50,2)</f>
        <v>0</v>
      </c>
      <c r="J50" s="173"/>
      <c r="K50" s="174">
        <f>ROUND(E50*J50,2)</f>
        <v>0</v>
      </c>
      <c r="L50" s="174">
        <v>21</v>
      </c>
      <c r="M50" s="174">
        <f>G50*(1+L50/100)</f>
        <v>0</v>
      </c>
      <c r="N50" s="174">
        <v>0</v>
      </c>
      <c r="O50" s="174">
        <f>ROUND(E50*N50,2)</f>
        <v>0</v>
      </c>
      <c r="P50" s="174">
        <v>0</v>
      </c>
      <c r="Q50" s="174">
        <f>ROUND(E50*P50,2)</f>
        <v>0</v>
      </c>
      <c r="R50" s="174"/>
      <c r="S50" s="174" t="s">
        <v>169</v>
      </c>
      <c r="T50" s="175" t="s">
        <v>306</v>
      </c>
      <c r="U50" s="156">
        <v>0</v>
      </c>
      <c r="V50" s="156">
        <f>ROUND(E50*U50,2)</f>
        <v>0</v>
      </c>
      <c r="W50" s="156"/>
      <c r="X50" s="156" t="s">
        <v>356</v>
      </c>
      <c r="Y50" s="147"/>
      <c r="Z50" s="147"/>
      <c r="AA50" s="147"/>
      <c r="AB50" s="147"/>
      <c r="AC50" s="147"/>
      <c r="AD50" s="147"/>
      <c r="AE50" s="147"/>
      <c r="AF50" s="147"/>
      <c r="AG50" s="147" t="s">
        <v>357</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247" t="s">
        <v>1173</v>
      </c>
      <c r="D51" s="248"/>
      <c r="E51" s="248"/>
      <c r="F51" s="248"/>
      <c r="G51" s="248"/>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238</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9" t="s">
        <v>358</v>
      </c>
      <c r="D52" s="250"/>
      <c r="E52" s="250"/>
      <c r="F52" s="250"/>
      <c r="G52" s="250"/>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238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9" t="s">
        <v>1174</v>
      </c>
      <c r="D53" s="250"/>
      <c r="E53" s="250"/>
      <c r="F53" s="250"/>
      <c r="G53" s="250"/>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238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249" t="s">
        <v>1175</v>
      </c>
      <c r="D54" s="250"/>
      <c r="E54" s="250"/>
      <c r="F54" s="250"/>
      <c r="G54" s="250"/>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238</v>
      </c>
      <c r="AH54" s="147"/>
      <c r="AI54" s="147"/>
      <c r="AJ54" s="147"/>
      <c r="AK54" s="147"/>
      <c r="AL54" s="147"/>
      <c r="AM54" s="147"/>
      <c r="AN54" s="147"/>
      <c r="AO54" s="147"/>
      <c r="AP54" s="147"/>
      <c r="AQ54" s="147"/>
      <c r="AR54" s="147"/>
      <c r="AS54" s="147"/>
      <c r="AT54" s="147"/>
      <c r="AU54" s="147"/>
      <c r="AV54" s="147"/>
      <c r="AW54" s="147"/>
      <c r="AX54" s="147"/>
      <c r="AY54" s="147"/>
      <c r="AZ54" s="147"/>
      <c r="BA54" s="176" t="str">
        <f>C54</f>
        <v>- zadavatelem specifikované výstupy (fotografie v papírovém a digitálním formátu) v požadovaném počtu</v>
      </c>
      <c r="BB54" s="147"/>
      <c r="BC54" s="147"/>
      <c r="BD54" s="147"/>
      <c r="BE54" s="147"/>
      <c r="BF54" s="147"/>
      <c r="BG54" s="147"/>
      <c r="BH54" s="147"/>
    </row>
    <row r="55" spans="1:60" outlineLevel="1" x14ac:dyDescent="0.2">
      <c r="A55" s="154"/>
      <c r="B55" s="155"/>
      <c r="C55" s="180" t="s">
        <v>84</v>
      </c>
      <c r="D55" s="157"/>
      <c r="E55" s="158">
        <v>1</v>
      </c>
      <c r="F55" s="156"/>
      <c r="G55" s="156"/>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176</v>
      </c>
      <c r="AH55" s="147">
        <v>0</v>
      </c>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1"/>
      <c r="D56" s="242"/>
      <c r="E56" s="242"/>
      <c r="F56" s="242"/>
      <c r="G56" s="242"/>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178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69">
        <v>11</v>
      </c>
      <c r="B57" s="170" t="s">
        <v>1176</v>
      </c>
      <c r="C57" s="179" t="s">
        <v>1177</v>
      </c>
      <c r="D57" s="171" t="s">
        <v>400</v>
      </c>
      <c r="E57" s="172">
        <v>2</v>
      </c>
      <c r="F57" s="173"/>
      <c r="G57" s="174">
        <f>ROUND(E57*F57,2)</f>
        <v>0</v>
      </c>
      <c r="H57" s="173"/>
      <c r="I57" s="174">
        <f>ROUND(E57*H57,2)</f>
        <v>0</v>
      </c>
      <c r="J57" s="173"/>
      <c r="K57" s="174">
        <f>ROUND(E57*J57,2)</f>
        <v>0</v>
      </c>
      <c r="L57" s="174">
        <v>21</v>
      </c>
      <c r="M57" s="174">
        <f>G57*(1+L57/100)</f>
        <v>0</v>
      </c>
      <c r="N57" s="174">
        <v>0</v>
      </c>
      <c r="O57" s="174">
        <f>ROUND(E57*N57,2)</f>
        <v>0</v>
      </c>
      <c r="P57" s="174">
        <v>0</v>
      </c>
      <c r="Q57" s="174">
        <f>ROUND(E57*P57,2)</f>
        <v>0</v>
      </c>
      <c r="R57" s="174"/>
      <c r="S57" s="174" t="s">
        <v>169</v>
      </c>
      <c r="T57" s="175" t="s">
        <v>306</v>
      </c>
      <c r="U57" s="156">
        <v>0</v>
      </c>
      <c r="V57" s="156">
        <f>ROUND(E57*U57,2)</f>
        <v>0</v>
      </c>
      <c r="W57" s="156"/>
      <c r="X57" s="156" t="s">
        <v>356</v>
      </c>
      <c r="Y57" s="147"/>
      <c r="Z57" s="147"/>
      <c r="AA57" s="147"/>
      <c r="AB57" s="147"/>
      <c r="AC57" s="147"/>
      <c r="AD57" s="147"/>
      <c r="AE57" s="147"/>
      <c r="AF57" s="147"/>
      <c r="AG57" s="147" t="s">
        <v>357</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ht="22.5" outlineLevel="1" x14ac:dyDescent="0.2">
      <c r="A58" s="154"/>
      <c r="B58" s="155"/>
      <c r="C58" s="247" t="s">
        <v>1178</v>
      </c>
      <c r="D58" s="248"/>
      <c r="E58" s="248"/>
      <c r="F58" s="248"/>
      <c r="G58" s="248"/>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76" t="str">
        <f>C58</f>
        <v>Dodávka a osazení 2 ks informační tabule s uvedením názvu stavby, investora stavby a zhotovitele stavby, s uvedením termínu realizace stavby a s uvedením kontaktu na odpovědného stavbyvedoucího</v>
      </c>
      <c r="BB58" s="147"/>
      <c r="BC58" s="147"/>
      <c r="BD58" s="147"/>
      <c r="BE58" s="147"/>
      <c r="BF58" s="147"/>
      <c r="BG58" s="147"/>
      <c r="BH58" s="147"/>
    </row>
    <row r="59" spans="1:60" outlineLevel="1" x14ac:dyDescent="0.2">
      <c r="A59" s="154"/>
      <c r="B59" s="155"/>
      <c r="C59" s="249" t="s">
        <v>1179</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249" t="s">
        <v>1180</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180" t="s">
        <v>1181</v>
      </c>
      <c r="D61" s="157"/>
      <c r="E61" s="158">
        <v>2</v>
      </c>
      <c r="F61" s="156"/>
      <c r="G61" s="156"/>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176</v>
      </c>
      <c r="AH61" s="147">
        <v>0</v>
      </c>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241"/>
      <c r="D62" s="242"/>
      <c r="E62" s="242"/>
      <c r="F62" s="242"/>
      <c r="G62" s="242"/>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178</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69">
        <v>12</v>
      </c>
      <c r="B63" s="170" t="s">
        <v>1182</v>
      </c>
      <c r="C63" s="179" t="s">
        <v>1183</v>
      </c>
      <c r="D63" s="171" t="s">
        <v>400</v>
      </c>
      <c r="E63" s="172">
        <v>1</v>
      </c>
      <c r="F63" s="173"/>
      <c r="G63" s="174">
        <f>ROUND(E63*F63,2)</f>
        <v>0</v>
      </c>
      <c r="H63" s="173"/>
      <c r="I63" s="174">
        <f>ROUND(E63*H63,2)</f>
        <v>0</v>
      </c>
      <c r="J63" s="173"/>
      <c r="K63" s="174">
        <f>ROUND(E63*J63,2)</f>
        <v>0</v>
      </c>
      <c r="L63" s="174">
        <v>21</v>
      </c>
      <c r="M63" s="174">
        <f>G63*(1+L63/100)</f>
        <v>0</v>
      </c>
      <c r="N63" s="174">
        <v>0</v>
      </c>
      <c r="O63" s="174">
        <f>ROUND(E63*N63,2)</f>
        <v>0</v>
      </c>
      <c r="P63" s="174">
        <v>0</v>
      </c>
      <c r="Q63" s="174">
        <f>ROUND(E63*P63,2)</f>
        <v>0</v>
      </c>
      <c r="R63" s="174"/>
      <c r="S63" s="174" t="s">
        <v>169</v>
      </c>
      <c r="T63" s="175" t="s">
        <v>306</v>
      </c>
      <c r="U63" s="156">
        <v>0</v>
      </c>
      <c r="V63" s="156">
        <f>ROUND(E63*U63,2)</f>
        <v>0</v>
      </c>
      <c r="W63" s="156"/>
      <c r="X63" s="156" t="s">
        <v>356</v>
      </c>
      <c r="Y63" s="147"/>
      <c r="Z63" s="147"/>
      <c r="AA63" s="147"/>
      <c r="AB63" s="147"/>
      <c r="AC63" s="147"/>
      <c r="AD63" s="147"/>
      <c r="AE63" s="147"/>
      <c r="AF63" s="147"/>
      <c r="AG63" s="147" t="s">
        <v>357</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ht="22.5" outlineLevel="1" x14ac:dyDescent="0.2">
      <c r="A64" s="154"/>
      <c r="B64" s="155"/>
      <c r="C64" s="247" t="s">
        <v>1184</v>
      </c>
      <c r="D64" s="248"/>
      <c r="E64" s="248"/>
      <c r="F64" s="248"/>
      <c r="G64" s="248"/>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76" t="str">
        <f>C64</f>
        <v>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v>
      </c>
      <c r="BB64" s="147"/>
      <c r="BC64" s="147"/>
      <c r="BD64" s="147"/>
      <c r="BE64" s="147"/>
      <c r="BF64" s="147"/>
      <c r="BG64" s="147"/>
      <c r="BH64" s="147"/>
    </row>
    <row r="65" spans="1:60" ht="22.5" outlineLevel="1" x14ac:dyDescent="0.2">
      <c r="A65" s="154"/>
      <c r="B65" s="155"/>
      <c r="C65" s="249" t="s">
        <v>1185</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76" t="str">
        <f>C65</f>
        <v>Odstranění objektů zařízení staveniště včetně přípojek energií a jejich odvoz. Položka zahrnuje i náklady na úpravu povrchů po odstranění zařízení staveniště a úklid ploch, na kterých bylo zařízení staveniště provozováno.</v>
      </c>
      <c r="BB65" s="147"/>
      <c r="BC65" s="147"/>
      <c r="BD65" s="147"/>
      <c r="BE65" s="147"/>
      <c r="BF65" s="147"/>
      <c r="BG65" s="147"/>
      <c r="BH65" s="147"/>
    </row>
    <row r="66" spans="1:60" outlineLevel="1" x14ac:dyDescent="0.2">
      <c r="A66" s="154"/>
      <c r="B66" s="155"/>
      <c r="C66" s="249" t="s">
        <v>1188</v>
      </c>
      <c r="D66" s="250"/>
      <c r="E66" s="250"/>
      <c r="F66" s="250"/>
      <c r="G66" s="250"/>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238</v>
      </c>
      <c r="AH66" s="147"/>
      <c r="AI66" s="147"/>
      <c r="AJ66" s="147"/>
      <c r="AK66" s="147"/>
      <c r="AL66" s="147"/>
      <c r="AM66" s="147"/>
      <c r="AN66" s="147"/>
      <c r="AO66" s="147"/>
      <c r="AP66" s="147"/>
      <c r="AQ66" s="147"/>
      <c r="AR66" s="147"/>
      <c r="AS66" s="147"/>
      <c r="AT66" s="147"/>
      <c r="AU66" s="147"/>
      <c r="AV66" s="147"/>
      <c r="AW66" s="147"/>
      <c r="AX66" s="147"/>
      <c r="AY66" s="147"/>
      <c r="AZ66" s="147"/>
      <c r="BA66" s="176" t="str">
        <f>C66</f>
        <v>Položka obsahuje veškeré náklady na zřízení, provoz a odstranění staveniště dle platných norem, TP apod.</v>
      </c>
      <c r="BB66" s="147"/>
      <c r="BC66" s="147"/>
      <c r="BD66" s="147"/>
      <c r="BE66" s="147"/>
      <c r="BF66" s="147"/>
      <c r="BG66" s="147"/>
      <c r="BH66" s="147"/>
    </row>
    <row r="67" spans="1:60" outlineLevel="1" x14ac:dyDescent="0.2">
      <c r="A67" s="154"/>
      <c r="B67" s="155"/>
      <c r="C67" s="249" t="s">
        <v>1743</v>
      </c>
      <c r="D67" s="250"/>
      <c r="E67" s="250"/>
      <c r="F67" s="250"/>
      <c r="G67" s="250"/>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238</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180" t="s">
        <v>84</v>
      </c>
      <c r="D68" s="157"/>
      <c r="E68" s="158">
        <v>1</v>
      </c>
      <c r="F68" s="156"/>
      <c r="G68" s="156"/>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176</v>
      </c>
      <c r="AH68" s="147">
        <v>0</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54"/>
      <c r="B69" s="155"/>
      <c r="C69" s="241"/>
      <c r="D69" s="242"/>
      <c r="E69" s="242"/>
      <c r="F69" s="242"/>
      <c r="G69" s="242"/>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178</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x14ac:dyDescent="0.2">
      <c r="A70" s="3"/>
      <c r="B70" s="4"/>
      <c r="C70" s="181"/>
      <c r="D70" s="6"/>
      <c r="E70" s="3"/>
      <c r="F70" s="3"/>
      <c r="G70" s="3"/>
      <c r="H70" s="3"/>
      <c r="I70" s="3"/>
      <c r="J70" s="3"/>
      <c r="K70" s="3"/>
      <c r="L70" s="3"/>
      <c r="M70" s="3"/>
      <c r="N70" s="3"/>
      <c r="O70" s="3"/>
      <c r="P70" s="3"/>
      <c r="Q70" s="3"/>
      <c r="R70" s="3"/>
      <c r="S70" s="3"/>
      <c r="T70" s="3"/>
      <c r="U70" s="3"/>
      <c r="V70" s="3"/>
      <c r="W70" s="3"/>
      <c r="X70" s="3"/>
      <c r="AE70">
        <v>15</v>
      </c>
      <c r="AF70">
        <v>21</v>
      </c>
      <c r="AG70" t="s">
        <v>150</v>
      </c>
    </row>
    <row r="71" spans="1:60" x14ac:dyDescent="0.2">
      <c r="A71" s="150"/>
      <c r="B71" s="151" t="s">
        <v>29</v>
      </c>
      <c r="C71" s="182"/>
      <c r="D71" s="152"/>
      <c r="E71" s="153"/>
      <c r="F71" s="153"/>
      <c r="G71" s="177">
        <f>G8+G23</f>
        <v>0</v>
      </c>
      <c r="H71" s="3"/>
      <c r="I71" s="3"/>
      <c r="J71" s="3"/>
      <c r="K71" s="3"/>
      <c r="L71" s="3"/>
      <c r="M71" s="3"/>
      <c r="N71" s="3"/>
      <c r="O71" s="3"/>
      <c r="P71" s="3"/>
      <c r="Q71" s="3"/>
      <c r="R71" s="3"/>
      <c r="S71" s="3"/>
      <c r="T71" s="3"/>
      <c r="U71" s="3"/>
      <c r="V71" s="3"/>
      <c r="W71" s="3"/>
      <c r="X71" s="3"/>
      <c r="AE71">
        <f>SUMIF(L7:L69,AE70,G7:G69)</f>
        <v>0</v>
      </c>
      <c r="AF71">
        <f>SUMIF(L7:L69,AF70,G7:G69)</f>
        <v>0</v>
      </c>
      <c r="AG71" t="s">
        <v>419</v>
      </c>
    </row>
    <row r="72" spans="1:60" x14ac:dyDescent="0.2">
      <c r="C72" s="183"/>
      <c r="D72" s="10"/>
      <c r="AG72" t="s">
        <v>421</v>
      </c>
    </row>
    <row r="73" spans="1:60" x14ac:dyDescent="0.2">
      <c r="D73" s="10"/>
    </row>
    <row r="74" spans="1:60" x14ac:dyDescent="0.2">
      <c r="D74" s="10"/>
    </row>
    <row r="75" spans="1:60" x14ac:dyDescent="0.2">
      <c r="D75" s="10"/>
    </row>
    <row r="76" spans="1:60" x14ac:dyDescent="0.2">
      <c r="D76" s="10"/>
    </row>
    <row r="77" spans="1:60" x14ac:dyDescent="0.2">
      <c r="D77" s="10"/>
    </row>
    <row r="78" spans="1:60" x14ac:dyDescent="0.2">
      <c r="D78" s="10"/>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XZHcFa57UjGzNET2+hT4mXPjuFCsmb7Af1+SwaRt+BUBKXK5+/sFZdOOLPYQP0/2uBvZcxr8vHVqW+2hJWTttA==" saltValue="Uo0UMa4v2M/5Jysoky8s7Q==" spinCount="100000" sheet="1" objects="1" scenarios="1"/>
  <mergeCells count="39">
    <mergeCell ref="C14:G14"/>
    <mergeCell ref="A1:G1"/>
    <mergeCell ref="C2:G2"/>
    <mergeCell ref="C3:G3"/>
    <mergeCell ref="C4:G4"/>
    <mergeCell ref="C11:G11"/>
    <mergeCell ref="C35:G35"/>
    <mergeCell ref="C17:G17"/>
    <mergeCell ref="C19:G19"/>
    <mergeCell ref="C20:G20"/>
    <mergeCell ref="C22:G22"/>
    <mergeCell ref="C25:G25"/>
    <mergeCell ref="C26:G26"/>
    <mergeCell ref="C27:G27"/>
    <mergeCell ref="C28:G28"/>
    <mergeCell ref="C30:G30"/>
    <mergeCell ref="C32:G32"/>
    <mergeCell ref="C34:G34"/>
    <mergeCell ref="C56:G56"/>
    <mergeCell ref="C36:G36"/>
    <mergeCell ref="C38:G38"/>
    <mergeCell ref="C40:G40"/>
    <mergeCell ref="C42:G42"/>
    <mergeCell ref="C45:G45"/>
    <mergeCell ref="C47:G47"/>
    <mergeCell ref="C49:G49"/>
    <mergeCell ref="C51:G51"/>
    <mergeCell ref="C52:G52"/>
    <mergeCell ref="C53:G53"/>
    <mergeCell ref="C54:G54"/>
    <mergeCell ref="C66:G66"/>
    <mergeCell ref="C67:G67"/>
    <mergeCell ref="C69:G69"/>
    <mergeCell ref="C58:G58"/>
    <mergeCell ref="C59:G59"/>
    <mergeCell ref="C60:G60"/>
    <mergeCell ref="C62:G62"/>
    <mergeCell ref="C64:G64"/>
    <mergeCell ref="C65:G6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66</v>
      </c>
      <c r="C3" s="252" t="s">
        <v>67</v>
      </c>
      <c r="D3" s="253"/>
      <c r="E3" s="253"/>
      <c r="F3" s="253"/>
      <c r="G3" s="254"/>
      <c r="AC3" s="121" t="s">
        <v>139</v>
      </c>
      <c r="AG3" t="s">
        <v>140</v>
      </c>
    </row>
    <row r="4" spans="1:60" ht="24.95" customHeight="1" x14ac:dyDescent="0.2">
      <c r="A4" s="140" t="s">
        <v>9</v>
      </c>
      <c r="B4" s="141" t="s">
        <v>68</v>
      </c>
      <c r="C4" s="255" t="s">
        <v>67</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SUMIF(AG9:AG173,"&lt;&gt;NOR",G9:G173)</f>
        <v>0</v>
      </c>
      <c r="H8" s="167"/>
      <c r="I8" s="167">
        <f>SUM(I9:I173)</f>
        <v>0</v>
      </c>
      <c r="J8" s="167"/>
      <c r="K8" s="167">
        <f>SUM(K9:K173)</f>
        <v>0</v>
      </c>
      <c r="L8" s="167"/>
      <c r="M8" s="167">
        <f>SUM(M9:M173)</f>
        <v>0</v>
      </c>
      <c r="N8" s="167"/>
      <c r="O8" s="167">
        <f>SUM(O9:O173)</f>
        <v>113.65</v>
      </c>
      <c r="P8" s="167"/>
      <c r="Q8" s="167">
        <f>SUM(Q9:Q173)</f>
        <v>0</v>
      </c>
      <c r="R8" s="167"/>
      <c r="S8" s="167"/>
      <c r="T8" s="168"/>
      <c r="U8" s="162"/>
      <c r="V8" s="162">
        <f>SUM(V9:V173)</f>
        <v>304.65999999999997</v>
      </c>
      <c r="W8" s="162"/>
      <c r="X8" s="162"/>
      <c r="AG8" t="s">
        <v>164</v>
      </c>
    </row>
    <row r="9" spans="1:60" outlineLevel="1" x14ac:dyDescent="0.2">
      <c r="A9" s="169">
        <v>1</v>
      </c>
      <c r="B9" s="170" t="s">
        <v>1189</v>
      </c>
      <c r="C9" s="179" t="s">
        <v>1190</v>
      </c>
      <c r="D9" s="171" t="s">
        <v>167</v>
      </c>
      <c r="E9" s="172">
        <v>52</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0.17</v>
      </c>
      <c r="V9" s="156">
        <f>ROUND(E9*U9,2)</f>
        <v>8.84</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22.5" outlineLevel="1" x14ac:dyDescent="0.2">
      <c r="A10" s="154"/>
      <c r="B10" s="155"/>
      <c r="C10" s="245" t="s">
        <v>1191</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76" t="str">
        <f>C10</f>
        <v>s odstraněním kořenů a s případným nutným odklizením křovin a stromů na hromady na vzdálenost do 50 m nebo s naložením na dopravní prostředek, do sklonu terénu 1 : 5,</v>
      </c>
      <c r="BB10" s="147"/>
      <c r="BC10" s="147"/>
      <c r="BD10" s="147"/>
      <c r="BE10" s="147"/>
      <c r="BF10" s="147"/>
      <c r="BG10" s="147"/>
      <c r="BH10" s="147"/>
    </row>
    <row r="11" spans="1:60" outlineLevel="1" x14ac:dyDescent="0.2">
      <c r="A11" s="154"/>
      <c r="B11" s="155"/>
      <c r="C11" s="180" t="s">
        <v>1192</v>
      </c>
      <c r="D11" s="157"/>
      <c r="E11" s="158">
        <v>52</v>
      </c>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241"/>
      <c r="D12" s="242"/>
      <c r="E12" s="242"/>
      <c r="F12" s="242"/>
      <c r="G12" s="242"/>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ht="22.5" outlineLevel="1" x14ac:dyDescent="0.2">
      <c r="A13" s="169">
        <v>2</v>
      </c>
      <c r="B13" s="170" t="s">
        <v>1193</v>
      </c>
      <c r="C13" s="179" t="s">
        <v>1194</v>
      </c>
      <c r="D13" s="171" t="s">
        <v>477</v>
      </c>
      <c r="E13" s="172">
        <v>3</v>
      </c>
      <c r="F13" s="173"/>
      <c r="G13" s="174">
        <f>ROUND(E13*F13,2)</f>
        <v>0</v>
      </c>
      <c r="H13" s="173"/>
      <c r="I13" s="174">
        <f>ROUND(E13*H13,2)</f>
        <v>0</v>
      </c>
      <c r="J13" s="173"/>
      <c r="K13" s="174">
        <f>ROUND(E13*J13,2)</f>
        <v>0</v>
      </c>
      <c r="L13" s="174">
        <v>21</v>
      </c>
      <c r="M13" s="174">
        <f>G13*(1+L13/100)</f>
        <v>0</v>
      </c>
      <c r="N13" s="174">
        <v>0</v>
      </c>
      <c r="O13" s="174">
        <f>ROUND(E13*N13,2)</f>
        <v>0</v>
      </c>
      <c r="P13" s="174">
        <v>0</v>
      </c>
      <c r="Q13" s="174">
        <f>ROUND(E13*P13,2)</f>
        <v>0</v>
      </c>
      <c r="R13" s="174" t="s">
        <v>244</v>
      </c>
      <c r="S13" s="174" t="s">
        <v>169</v>
      </c>
      <c r="T13" s="175" t="s">
        <v>170</v>
      </c>
      <c r="U13" s="156">
        <v>0.88</v>
      </c>
      <c r="V13" s="156">
        <f>ROUND(E13*U13,2)</f>
        <v>2.64</v>
      </c>
      <c r="W13" s="156"/>
      <c r="X13" s="156" t="s">
        <v>171</v>
      </c>
      <c r="Y13" s="147"/>
      <c r="Z13" s="147"/>
      <c r="AA13" s="147"/>
      <c r="AB13" s="147"/>
      <c r="AC13" s="147"/>
      <c r="AD13" s="147"/>
      <c r="AE13" s="147"/>
      <c r="AF13" s="147"/>
      <c r="AG13" s="147" t="s">
        <v>172</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22.5" outlineLevel="1" x14ac:dyDescent="0.2">
      <c r="A14" s="154"/>
      <c r="B14" s="155"/>
      <c r="C14" s="245" t="s">
        <v>1195</v>
      </c>
      <c r="D14" s="246"/>
      <c r="E14" s="246"/>
      <c r="F14" s="246"/>
      <c r="G14" s="246"/>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174</v>
      </c>
      <c r="AH14" s="147"/>
      <c r="AI14" s="147"/>
      <c r="AJ14" s="147"/>
      <c r="AK14" s="147"/>
      <c r="AL14" s="147"/>
      <c r="AM14" s="147"/>
      <c r="AN14" s="147"/>
      <c r="AO14" s="147"/>
      <c r="AP14" s="147"/>
      <c r="AQ14" s="147"/>
      <c r="AR14" s="147"/>
      <c r="AS14" s="147"/>
      <c r="AT14" s="147"/>
      <c r="AU14" s="147"/>
      <c r="AV14" s="147"/>
      <c r="AW14" s="147"/>
      <c r="AX14" s="147"/>
      <c r="AY14" s="147"/>
      <c r="AZ14" s="147"/>
      <c r="BA14" s="176" t="str">
        <f>C14</f>
        <v>s odřezáním kmene a odvětvením, včetně případného odklizení kmene a větví na oddělené hromady na vzdálenost do 50 m nebo s naložením na dopravní prostředek,</v>
      </c>
      <c r="BB14" s="147"/>
      <c r="BC14" s="147"/>
      <c r="BD14" s="147"/>
      <c r="BE14" s="147"/>
      <c r="BF14" s="147"/>
      <c r="BG14" s="147"/>
      <c r="BH14" s="147"/>
    </row>
    <row r="15" spans="1:60" outlineLevel="1" x14ac:dyDescent="0.2">
      <c r="A15" s="154"/>
      <c r="B15" s="155"/>
      <c r="C15" s="180" t="s">
        <v>88</v>
      </c>
      <c r="D15" s="157"/>
      <c r="E15" s="158">
        <v>3</v>
      </c>
      <c r="F15" s="156"/>
      <c r="G15" s="156"/>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176</v>
      </c>
      <c r="AH15" s="147">
        <v>0</v>
      </c>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241"/>
      <c r="D16" s="242"/>
      <c r="E16" s="242"/>
      <c r="F16" s="242"/>
      <c r="G16" s="242"/>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69">
        <v>3</v>
      </c>
      <c r="B17" s="170" t="s">
        <v>1196</v>
      </c>
      <c r="C17" s="179" t="s">
        <v>1197</v>
      </c>
      <c r="D17" s="171" t="s">
        <v>243</v>
      </c>
      <c r="E17" s="172">
        <v>24.96</v>
      </c>
      <c r="F17" s="173"/>
      <c r="G17" s="174">
        <f>ROUND(E17*F17,2)</f>
        <v>0</v>
      </c>
      <c r="H17" s="173"/>
      <c r="I17" s="174">
        <f>ROUND(E17*H17,2)</f>
        <v>0</v>
      </c>
      <c r="J17" s="173"/>
      <c r="K17" s="174">
        <f>ROUND(E17*J17,2)</f>
        <v>0</v>
      </c>
      <c r="L17" s="174">
        <v>21</v>
      </c>
      <c r="M17" s="174">
        <f>G17*(1+L17/100)</f>
        <v>0</v>
      </c>
      <c r="N17" s="174">
        <v>0</v>
      </c>
      <c r="O17" s="174">
        <f>ROUND(E17*N17,2)</f>
        <v>0</v>
      </c>
      <c r="P17" s="174">
        <v>0</v>
      </c>
      <c r="Q17" s="174">
        <f>ROUND(E17*P17,2)</f>
        <v>0</v>
      </c>
      <c r="R17" s="174" t="s">
        <v>244</v>
      </c>
      <c r="S17" s="174" t="s">
        <v>169</v>
      </c>
      <c r="T17" s="175" t="s">
        <v>170</v>
      </c>
      <c r="U17" s="156">
        <v>0.27</v>
      </c>
      <c r="V17" s="156">
        <f>ROUND(E17*U17,2)</f>
        <v>6.74</v>
      </c>
      <c r="W17" s="156"/>
      <c r="X17" s="156" t="s">
        <v>171</v>
      </c>
      <c r="Y17" s="147"/>
      <c r="Z17" s="147"/>
      <c r="AA17" s="147"/>
      <c r="AB17" s="147"/>
      <c r="AC17" s="147"/>
      <c r="AD17" s="147"/>
      <c r="AE17" s="147"/>
      <c r="AF17" s="147"/>
      <c r="AG17" s="147" t="s">
        <v>172</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ht="33.75" outlineLevel="1" x14ac:dyDescent="0.2">
      <c r="A18" s="154"/>
      <c r="B18" s="155"/>
      <c r="C18" s="245" t="s">
        <v>273</v>
      </c>
      <c r="D18" s="246"/>
      <c r="E18" s="246"/>
      <c r="F18" s="246"/>
      <c r="G18" s="246"/>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174</v>
      </c>
      <c r="AH18" s="147"/>
      <c r="AI18" s="147"/>
      <c r="AJ18" s="147"/>
      <c r="AK18" s="147"/>
      <c r="AL18" s="147"/>
      <c r="AM18" s="147"/>
      <c r="AN18" s="147"/>
      <c r="AO18" s="147"/>
      <c r="AP18" s="147"/>
      <c r="AQ18" s="147"/>
      <c r="AR18" s="147"/>
      <c r="AS18" s="147"/>
      <c r="AT18" s="147"/>
      <c r="AU18" s="147"/>
      <c r="AV18" s="147"/>
      <c r="AW18" s="147"/>
      <c r="AX18" s="147"/>
      <c r="AY18" s="147"/>
      <c r="AZ18" s="147"/>
      <c r="BA18" s="176" t="str">
        <f>C18</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8" s="147"/>
      <c r="BC18" s="147"/>
      <c r="BD18" s="147"/>
      <c r="BE18" s="147"/>
      <c r="BF18" s="147"/>
      <c r="BG18" s="147"/>
      <c r="BH18" s="147"/>
    </row>
    <row r="19" spans="1:60" outlineLevel="1" x14ac:dyDescent="0.2">
      <c r="A19" s="154"/>
      <c r="B19" s="155"/>
      <c r="C19" s="180" t="s">
        <v>1198</v>
      </c>
      <c r="D19" s="157"/>
      <c r="E19" s="158">
        <v>24.96</v>
      </c>
      <c r="F19" s="156"/>
      <c r="G19" s="156"/>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176</v>
      </c>
      <c r="AH19" s="147">
        <v>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1"/>
      <c r="D20" s="242"/>
      <c r="E20" s="242"/>
      <c r="F20" s="242"/>
      <c r="G20" s="242"/>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69">
        <v>4</v>
      </c>
      <c r="B21" s="170" t="s">
        <v>276</v>
      </c>
      <c r="C21" s="179" t="s">
        <v>277</v>
      </c>
      <c r="D21" s="171" t="s">
        <v>243</v>
      </c>
      <c r="E21" s="172">
        <v>24.96</v>
      </c>
      <c r="F21" s="173"/>
      <c r="G21" s="174">
        <f>ROUND(E21*F21,2)</f>
        <v>0</v>
      </c>
      <c r="H21" s="173"/>
      <c r="I21" s="174">
        <f>ROUND(E21*H21,2)</f>
        <v>0</v>
      </c>
      <c r="J21" s="173"/>
      <c r="K21" s="174">
        <f>ROUND(E21*J21,2)</f>
        <v>0</v>
      </c>
      <c r="L21" s="174">
        <v>21</v>
      </c>
      <c r="M21" s="174">
        <f>G21*(1+L21/100)</f>
        <v>0</v>
      </c>
      <c r="N21" s="174">
        <v>0</v>
      </c>
      <c r="O21" s="174">
        <f>ROUND(E21*N21,2)</f>
        <v>0</v>
      </c>
      <c r="P21" s="174">
        <v>0</v>
      </c>
      <c r="Q21" s="174">
        <f>ROUND(E21*P21,2)</f>
        <v>0</v>
      </c>
      <c r="R21" s="174" t="s">
        <v>244</v>
      </c>
      <c r="S21" s="174" t="s">
        <v>169</v>
      </c>
      <c r="T21" s="175" t="s">
        <v>170</v>
      </c>
      <c r="U21" s="156">
        <v>0.04</v>
      </c>
      <c r="V21" s="156">
        <f>ROUND(E21*U21,2)</f>
        <v>1</v>
      </c>
      <c r="W21" s="156"/>
      <c r="X21" s="156" t="s">
        <v>171</v>
      </c>
      <c r="Y21" s="147"/>
      <c r="Z21" s="147"/>
      <c r="AA21" s="147"/>
      <c r="AB21" s="147"/>
      <c r="AC21" s="147"/>
      <c r="AD21" s="147"/>
      <c r="AE21" s="147"/>
      <c r="AF21" s="147"/>
      <c r="AG21" s="147" t="s">
        <v>172</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ht="33.75" outlineLevel="1" x14ac:dyDescent="0.2">
      <c r="A22" s="154"/>
      <c r="B22" s="155"/>
      <c r="C22" s="245" t="s">
        <v>273</v>
      </c>
      <c r="D22" s="246"/>
      <c r="E22" s="246"/>
      <c r="F22" s="246"/>
      <c r="G22" s="246"/>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174</v>
      </c>
      <c r="AH22" s="147"/>
      <c r="AI22" s="147"/>
      <c r="AJ22" s="147"/>
      <c r="AK22" s="147"/>
      <c r="AL22" s="147"/>
      <c r="AM22" s="147"/>
      <c r="AN22" s="147"/>
      <c r="AO22" s="147"/>
      <c r="AP22" s="147"/>
      <c r="AQ22" s="147"/>
      <c r="AR22" s="147"/>
      <c r="AS22" s="147"/>
      <c r="AT22" s="147"/>
      <c r="AU22" s="147"/>
      <c r="AV22" s="147"/>
      <c r="AW22" s="147"/>
      <c r="AX22" s="147"/>
      <c r="AY22" s="147"/>
      <c r="AZ22" s="147"/>
      <c r="BA22" s="176" t="str">
        <f>C22</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22" s="147"/>
      <c r="BC22" s="147"/>
      <c r="BD22" s="147"/>
      <c r="BE22" s="147"/>
      <c r="BF22" s="147"/>
      <c r="BG22" s="147"/>
      <c r="BH22" s="147"/>
    </row>
    <row r="23" spans="1:60" outlineLevel="1" x14ac:dyDescent="0.2">
      <c r="A23" s="154"/>
      <c r="B23" s="155"/>
      <c r="C23" s="180" t="s">
        <v>1199</v>
      </c>
      <c r="D23" s="157"/>
      <c r="E23" s="158">
        <v>24.96</v>
      </c>
      <c r="F23" s="156"/>
      <c r="G23" s="156"/>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176</v>
      </c>
      <c r="AH23" s="147">
        <v>5</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241"/>
      <c r="D24" s="242"/>
      <c r="E24" s="242"/>
      <c r="F24" s="242"/>
      <c r="G24" s="242"/>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178</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ht="22.5" outlineLevel="1" x14ac:dyDescent="0.2">
      <c r="A25" s="169">
        <v>5</v>
      </c>
      <c r="B25" s="170" t="s">
        <v>1200</v>
      </c>
      <c r="C25" s="179" t="s">
        <v>1201</v>
      </c>
      <c r="D25" s="171" t="s">
        <v>477</v>
      </c>
      <c r="E25" s="172">
        <v>3</v>
      </c>
      <c r="F25" s="173"/>
      <c r="G25" s="174">
        <f>ROUND(E25*F25,2)</f>
        <v>0</v>
      </c>
      <c r="H25" s="173"/>
      <c r="I25" s="174">
        <f>ROUND(E25*H25,2)</f>
        <v>0</v>
      </c>
      <c r="J25" s="173"/>
      <c r="K25" s="174">
        <f>ROUND(E25*J25,2)</f>
        <v>0</v>
      </c>
      <c r="L25" s="174">
        <v>21</v>
      </c>
      <c r="M25" s="174">
        <f>G25*(1+L25/100)</f>
        <v>0</v>
      </c>
      <c r="N25" s="174">
        <v>0</v>
      </c>
      <c r="O25" s="174">
        <f>ROUND(E25*N25,2)</f>
        <v>0</v>
      </c>
      <c r="P25" s="174">
        <v>0</v>
      </c>
      <c r="Q25" s="174">
        <f>ROUND(E25*P25,2)</f>
        <v>0</v>
      </c>
      <c r="R25" s="174" t="s">
        <v>244</v>
      </c>
      <c r="S25" s="174" t="s">
        <v>169</v>
      </c>
      <c r="T25" s="175" t="s">
        <v>170</v>
      </c>
      <c r="U25" s="156">
        <v>0.25</v>
      </c>
      <c r="V25" s="156">
        <f>ROUND(E25*U25,2)</f>
        <v>0.75</v>
      </c>
      <c r="W25" s="156"/>
      <c r="X25" s="156" t="s">
        <v>171</v>
      </c>
      <c r="Y25" s="147"/>
      <c r="Z25" s="147"/>
      <c r="AA25" s="147"/>
      <c r="AB25" s="147"/>
      <c r="AC25" s="147"/>
      <c r="AD25" s="147"/>
      <c r="AE25" s="147"/>
      <c r="AF25" s="147"/>
      <c r="AG25" s="147" t="s">
        <v>172</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245" t="s">
        <v>1202</v>
      </c>
      <c r="D26" s="246"/>
      <c r="E26" s="246"/>
      <c r="F26" s="246"/>
      <c r="G26" s="246"/>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174</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88</v>
      </c>
      <c r="D27" s="157"/>
      <c r="E27" s="158">
        <v>3</v>
      </c>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1"/>
      <c r="D28" s="242"/>
      <c r="E28" s="242"/>
      <c r="F28" s="242"/>
      <c r="G28" s="242"/>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ht="22.5" outlineLevel="1" x14ac:dyDescent="0.2">
      <c r="A29" s="169">
        <v>6</v>
      </c>
      <c r="B29" s="170" t="s">
        <v>1203</v>
      </c>
      <c r="C29" s="179" t="s">
        <v>1204</v>
      </c>
      <c r="D29" s="171" t="s">
        <v>477</v>
      </c>
      <c r="E29" s="172">
        <v>3</v>
      </c>
      <c r="F29" s="173"/>
      <c r="G29" s="174">
        <f>ROUND(E29*F29,2)</f>
        <v>0</v>
      </c>
      <c r="H29" s="173"/>
      <c r="I29" s="174">
        <f>ROUND(E29*H29,2)</f>
        <v>0</v>
      </c>
      <c r="J29" s="173"/>
      <c r="K29" s="174">
        <f>ROUND(E29*J29,2)</f>
        <v>0</v>
      </c>
      <c r="L29" s="174">
        <v>21</v>
      </c>
      <c r="M29" s="174">
        <f>G29*(1+L29/100)</f>
        <v>0</v>
      </c>
      <c r="N29" s="174">
        <v>0</v>
      </c>
      <c r="O29" s="174">
        <f>ROUND(E29*N29,2)</f>
        <v>0</v>
      </c>
      <c r="P29" s="174">
        <v>0</v>
      </c>
      <c r="Q29" s="174">
        <f>ROUND(E29*P29,2)</f>
        <v>0</v>
      </c>
      <c r="R29" s="174" t="s">
        <v>244</v>
      </c>
      <c r="S29" s="174" t="s">
        <v>169</v>
      </c>
      <c r="T29" s="175" t="s">
        <v>170</v>
      </c>
      <c r="U29" s="156">
        <v>0.96</v>
      </c>
      <c r="V29" s="156">
        <f>ROUND(E29*U29,2)</f>
        <v>2.88</v>
      </c>
      <c r="W29" s="156"/>
      <c r="X29" s="156" t="s">
        <v>171</v>
      </c>
      <c r="Y29" s="147"/>
      <c r="Z29" s="147"/>
      <c r="AA29" s="147"/>
      <c r="AB29" s="147"/>
      <c r="AC29" s="147"/>
      <c r="AD29" s="147"/>
      <c r="AE29" s="147"/>
      <c r="AF29" s="147"/>
      <c r="AG29" s="147" t="s">
        <v>172</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5" t="s">
        <v>1202</v>
      </c>
      <c r="D30" s="246"/>
      <c r="E30" s="246"/>
      <c r="F30" s="246"/>
      <c r="G30" s="246"/>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174</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180" t="s">
        <v>88</v>
      </c>
      <c r="D31" s="157"/>
      <c r="E31" s="158">
        <v>3</v>
      </c>
      <c r="F31" s="156"/>
      <c r="G31" s="156"/>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176</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241"/>
      <c r="D32" s="242"/>
      <c r="E32" s="242"/>
      <c r="F32" s="242"/>
      <c r="G32" s="242"/>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178</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ht="22.5" outlineLevel="1" x14ac:dyDescent="0.2">
      <c r="A33" s="169">
        <v>7</v>
      </c>
      <c r="B33" s="170" t="s">
        <v>1205</v>
      </c>
      <c r="C33" s="179" t="s">
        <v>1206</v>
      </c>
      <c r="D33" s="171" t="s">
        <v>477</v>
      </c>
      <c r="E33" s="172">
        <v>3</v>
      </c>
      <c r="F33" s="173"/>
      <c r="G33" s="174">
        <f>ROUND(E33*F33,2)</f>
        <v>0</v>
      </c>
      <c r="H33" s="173"/>
      <c r="I33" s="174">
        <f>ROUND(E33*H33,2)</f>
        <v>0</v>
      </c>
      <c r="J33" s="173"/>
      <c r="K33" s="174">
        <f>ROUND(E33*J33,2)</f>
        <v>0</v>
      </c>
      <c r="L33" s="174">
        <v>21</v>
      </c>
      <c r="M33" s="174">
        <f>G33*(1+L33/100)</f>
        <v>0</v>
      </c>
      <c r="N33" s="174">
        <v>0</v>
      </c>
      <c r="O33" s="174">
        <f>ROUND(E33*N33,2)</f>
        <v>0</v>
      </c>
      <c r="P33" s="174">
        <v>0</v>
      </c>
      <c r="Q33" s="174">
        <f>ROUND(E33*P33,2)</f>
        <v>0</v>
      </c>
      <c r="R33" s="174" t="s">
        <v>244</v>
      </c>
      <c r="S33" s="174" t="s">
        <v>169</v>
      </c>
      <c r="T33" s="175" t="s">
        <v>170</v>
      </c>
      <c r="U33" s="156">
        <v>0.3</v>
      </c>
      <c r="V33" s="156">
        <f>ROUND(E33*U33,2)</f>
        <v>0.9</v>
      </c>
      <c r="W33" s="156"/>
      <c r="X33" s="156" t="s">
        <v>171</v>
      </c>
      <c r="Y33" s="147"/>
      <c r="Z33" s="147"/>
      <c r="AA33" s="147"/>
      <c r="AB33" s="147"/>
      <c r="AC33" s="147"/>
      <c r="AD33" s="147"/>
      <c r="AE33" s="147"/>
      <c r="AF33" s="147"/>
      <c r="AG33" s="147" t="s">
        <v>172</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5" t="s">
        <v>1202</v>
      </c>
      <c r="D34" s="246"/>
      <c r="E34" s="246"/>
      <c r="F34" s="246"/>
      <c r="G34" s="246"/>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174</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180" t="s">
        <v>88</v>
      </c>
      <c r="D35" s="157"/>
      <c r="E35" s="158">
        <v>3</v>
      </c>
      <c r="F35" s="156"/>
      <c r="G35" s="156"/>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176</v>
      </c>
      <c r="AH35" s="147">
        <v>0</v>
      </c>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241"/>
      <c r="D36" s="242"/>
      <c r="E36" s="242"/>
      <c r="F36" s="242"/>
      <c r="G36" s="242"/>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ht="22.5" outlineLevel="1" x14ac:dyDescent="0.2">
      <c r="A37" s="169">
        <v>8</v>
      </c>
      <c r="B37" s="170" t="s">
        <v>1207</v>
      </c>
      <c r="C37" s="179" t="s">
        <v>1208</v>
      </c>
      <c r="D37" s="171" t="s">
        <v>243</v>
      </c>
      <c r="E37" s="172">
        <v>35.36</v>
      </c>
      <c r="F37" s="173"/>
      <c r="G37" s="174">
        <f>ROUND(E37*F37,2)</f>
        <v>0</v>
      </c>
      <c r="H37" s="173"/>
      <c r="I37" s="174">
        <f>ROUND(E37*H37,2)</f>
        <v>0</v>
      </c>
      <c r="J37" s="173"/>
      <c r="K37" s="174">
        <f>ROUND(E37*J37,2)</f>
        <v>0</v>
      </c>
      <c r="L37" s="174">
        <v>21</v>
      </c>
      <c r="M37" s="174">
        <f>G37*(1+L37/100)</f>
        <v>0</v>
      </c>
      <c r="N37" s="174">
        <v>0</v>
      </c>
      <c r="O37" s="174">
        <f>ROUND(E37*N37,2)</f>
        <v>0</v>
      </c>
      <c r="P37" s="174">
        <v>0</v>
      </c>
      <c r="Q37" s="174">
        <f>ROUND(E37*P37,2)</f>
        <v>0</v>
      </c>
      <c r="R37" s="174" t="s">
        <v>244</v>
      </c>
      <c r="S37" s="174" t="s">
        <v>169</v>
      </c>
      <c r="T37" s="175" t="s">
        <v>170</v>
      </c>
      <c r="U37" s="156">
        <v>0.05</v>
      </c>
      <c r="V37" s="156">
        <f>ROUND(E37*U37,2)</f>
        <v>1.77</v>
      </c>
      <c r="W37" s="156"/>
      <c r="X37" s="156" t="s">
        <v>171</v>
      </c>
      <c r="Y37" s="147"/>
      <c r="Z37" s="147"/>
      <c r="AA37" s="147"/>
      <c r="AB37" s="147"/>
      <c r="AC37" s="147"/>
      <c r="AD37" s="147"/>
      <c r="AE37" s="147"/>
      <c r="AF37" s="147"/>
      <c r="AG37" s="147" t="s">
        <v>172</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245" t="s">
        <v>424</v>
      </c>
      <c r="D38" s="246"/>
      <c r="E38" s="246"/>
      <c r="F38" s="246"/>
      <c r="G38" s="246"/>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174</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180" t="s">
        <v>1209</v>
      </c>
      <c r="D39" s="157"/>
      <c r="E39" s="158">
        <v>19.5</v>
      </c>
      <c r="F39" s="156"/>
      <c r="G39" s="156"/>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176</v>
      </c>
      <c r="AH39" s="147">
        <v>0</v>
      </c>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180" t="s">
        <v>1210</v>
      </c>
      <c r="D40" s="157"/>
      <c r="E40" s="158">
        <v>15.86</v>
      </c>
      <c r="F40" s="156"/>
      <c r="G40" s="156"/>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176</v>
      </c>
      <c r="AH40" s="147">
        <v>0</v>
      </c>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1"/>
      <c r="D41" s="242"/>
      <c r="E41" s="242"/>
      <c r="F41" s="242"/>
      <c r="G41" s="242"/>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178</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69">
        <v>9</v>
      </c>
      <c r="B42" s="170" t="s">
        <v>1211</v>
      </c>
      <c r="C42" s="179" t="s">
        <v>1212</v>
      </c>
      <c r="D42" s="171" t="s">
        <v>167</v>
      </c>
      <c r="E42" s="172">
        <v>72</v>
      </c>
      <c r="F42" s="173"/>
      <c r="G42" s="174">
        <f>ROUND(E42*F42,2)</f>
        <v>0</v>
      </c>
      <c r="H42" s="173"/>
      <c r="I42" s="174">
        <f>ROUND(E42*H42,2)</f>
        <v>0</v>
      </c>
      <c r="J42" s="173"/>
      <c r="K42" s="174">
        <f>ROUND(E42*J42,2)</f>
        <v>0</v>
      </c>
      <c r="L42" s="174">
        <v>21</v>
      </c>
      <c r="M42" s="174">
        <f>G42*(1+L42/100)</f>
        <v>0</v>
      </c>
      <c r="N42" s="174">
        <v>0</v>
      </c>
      <c r="O42" s="174">
        <f>ROUND(E42*N42,2)</f>
        <v>0</v>
      </c>
      <c r="P42" s="174">
        <v>0</v>
      </c>
      <c r="Q42" s="174">
        <f>ROUND(E42*P42,2)</f>
        <v>0</v>
      </c>
      <c r="R42" s="174" t="s">
        <v>1213</v>
      </c>
      <c r="S42" s="174" t="s">
        <v>169</v>
      </c>
      <c r="T42" s="175" t="s">
        <v>170</v>
      </c>
      <c r="U42" s="156">
        <v>0.13</v>
      </c>
      <c r="V42" s="156">
        <f>ROUND(E42*U42,2)</f>
        <v>9.36</v>
      </c>
      <c r="W42" s="156"/>
      <c r="X42" s="156" t="s">
        <v>171</v>
      </c>
      <c r="Y42" s="147"/>
      <c r="Z42" s="147"/>
      <c r="AA42" s="147"/>
      <c r="AB42" s="147"/>
      <c r="AC42" s="147"/>
      <c r="AD42" s="147"/>
      <c r="AE42" s="147"/>
      <c r="AF42" s="147"/>
      <c r="AG42" s="147" t="s">
        <v>172</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245" t="s">
        <v>1214</v>
      </c>
      <c r="D43" s="246"/>
      <c r="E43" s="246"/>
      <c r="F43" s="246"/>
      <c r="G43" s="246"/>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174</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180" t="s">
        <v>1215</v>
      </c>
      <c r="D44" s="157"/>
      <c r="E44" s="158">
        <v>72</v>
      </c>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180" t="s">
        <v>1216</v>
      </c>
      <c r="D45" s="157"/>
      <c r="E45" s="158"/>
      <c r="F45" s="156"/>
      <c r="G45" s="156"/>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241"/>
      <c r="D46" s="242"/>
      <c r="E46" s="242"/>
      <c r="F46" s="242"/>
      <c r="G46" s="242"/>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178</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ht="22.5" outlineLevel="1" x14ac:dyDescent="0.2">
      <c r="A47" s="169">
        <v>10</v>
      </c>
      <c r="B47" s="170" t="s">
        <v>1217</v>
      </c>
      <c r="C47" s="179" t="s">
        <v>1218</v>
      </c>
      <c r="D47" s="171" t="s">
        <v>167</v>
      </c>
      <c r="E47" s="172">
        <v>342</v>
      </c>
      <c r="F47" s="173"/>
      <c r="G47" s="174">
        <f>ROUND(E47*F47,2)</f>
        <v>0</v>
      </c>
      <c r="H47" s="173"/>
      <c r="I47" s="174">
        <f>ROUND(E47*H47,2)</f>
        <v>0</v>
      </c>
      <c r="J47" s="173"/>
      <c r="K47" s="174">
        <f>ROUND(E47*J47,2)</f>
        <v>0</v>
      </c>
      <c r="L47" s="174">
        <v>21</v>
      </c>
      <c r="M47" s="174">
        <f>G47*(1+L47/100)</f>
        <v>0</v>
      </c>
      <c r="N47" s="174">
        <v>0</v>
      </c>
      <c r="O47" s="174">
        <f>ROUND(E47*N47,2)</f>
        <v>0</v>
      </c>
      <c r="P47" s="174">
        <v>0</v>
      </c>
      <c r="Q47" s="174">
        <f>ROUND(E47*P47,2)</f>
        <v>0</v>
      </c>
      <c r="R47" s="174" t="s">
        <v>1213</v>
      </c>
      <c r="S47" s="174" t="s">
        <v>169</v>
      </c>
      <c r="T47" s="175" t="s">
        <v>170</v>
      </c>
      <c r="U47" s="156">
        <v>0.09</v>
      </c>
      <c r="V47" s="156">
        <f>ROUND(E47*U47,2)</f>
        <v>30.78</v>
      </c>
      <c r="W47" s="156"/>
      <c r="X47" s="156" t="s">
        <v>171</v>
      </c>
      <c r="Y47" s="147"/>
      <c r="Z47" s="147"/>
      <c r="AA47" s="147"/>
      <c r="AB47" s="147"/>
      <c r="AC47" s="147"/>
      <c r="AD47" s="147"/>
      <c r="AE47" s="147"/>
      <c r="AF47" s="147"/>
      <c r="AG47" s="147" t="s">
        <v>172</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x14ac:dyDescent="0.2">
      <c r="A48" s="154"/>
      <c r="B48" s="155"/>
      <c r="C48" s="245" t="s">
        <v>1219</v>
      </c>
      <c r="D48" s="246"/>
      <c r="E48" s="246"/>
      <c r="F48" s="246"/>
      <c r="G48" s="246"/>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174</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180" t="s">
        <v>1220</v>
      </c>
      <c r="D49" s="157"/>
      <c r="E49" s="158">
        <v>342</v>
      </c>
      <c r="F49" s="156"/>
      <c r="G49" s="156"/>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176</v>
      </c>
      <c r="AH49" s="147">
        <v>0</v>
      </c>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54"/>
      <c r="B50" s="155"/>
      <c r="C50" s="241"/>
      <c r="D50" s="242"/>
      <c r="E50" s="242"/>
      <c r="F50" s="242"/>
      <c r="G50" s="242"/>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178</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ht="22.5" outlineLevel="1" x14ac:dyDescent="0.2">
      <c r="A51" s="169">
        <v>11</v>
      </c>
      <c r="B51" s="170" t="s">
        <v>1221</v>
      </c>
      <c r="C51" s="179" t="s">
        <v>1222</v>
      </c>
      <c r="D51" s="171" t="s">
        <v>167</v>
      </c>
      <c r="E51" s="172">
        <v>72</v>
      </c>
      <c r="F51" s="173"/>
      <c r="G51" s="174">
        <f>ROUND(E51*F51,2)</f>
        <v>0</v>
      </c>
      <c r="H51" s="173"/>
      <c r="I51" s="174">
        <f>ROUND(E51*H51,2)</f>
        <v>0</v>
      </c>
      <c r="J51" s="173"/>
      <c r="K51" s="174">
        <f>ROUND(E51*J51,2)</f>
        <v>0</v>
      </c>
      <c r="L51" s="174">
        <v>21</v>
      </c>
      <c r="M51" s="174">
        <f>G51*(1+L51/100)</f>
        <v>0</v>
      </c>
      <c r="N51" s="174">
        <v>0</v>
      </c>
      <c r="O51" s="174">
        <f>ROUND(E51*N51,2)</f>
        <v>0</v>
      </c>
      <c r="P51" s="174">
        <v>0</v>
      </c>
      <c r="Q51" s="174">
        <f>ROUND(E51*P51,2)</f>
        <v>0</v>
      </c>
      <c r="R51" s="174" t="s">
        <v>244</v>
      </c>
      <c r="S51" s="174" t="s">
        <v>169</v>
      </c>
      <c r="T51" s="175" t="s">
        <v>170</v>
      </c>
      <c r="U51" s="156">
        <v>0.34</v>
      </c>
      <c r="V51" s="156">
        <f>ROUND(E51*U51,2)</f>
        <v>24.48</v>
      </c>
      <c r="W51" s="156"/>
      <c r="X51" s="156" t="s">
        <v>171</v>
      </c>
      <c r="Y51" s="147"/>
      <c r="Z51" s="147"/>
      <c r="AA51" s="147"/>
      <c r="AB51" s="147"/>
      <c r="AC51" s="147"/>
      <c r="AD51" s="147"/>
      <c r="AE51" s="147"/>
      <c r="AF51" s="147"/>
      <c r="AG51" s="147" t="s">
        <v>172</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5" t="s">
        <v>1223</v>
      </c>
      <c r="D52" s="246"/>
      <c r="E52" s="246"/>
      <c r="F52" s="246"/>
      <c r="G52" s="246"/>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174</v>
      </c>
      <c r="AH52" s="147"/>
      <c r="AI52" s="147"/>
      <c r="AJ52" s="147"/>
      <c r="AK52" s="147"/>
      <c r="AL52" s="147"/>
      <c r="AM52" s="147"/>
      <c r="AN52" s="147"/>
      <c r="AO52" s="147"/>
      <c r="AP52" s="147"/>
      <c r="AQ52" s="147"/>
      <c r="AR52" s="147"/>
      <c r="AS52" s="147"/>
      <c r="AT52" s="147"/>
      <c r="AU52" s="147"/>
      <c r="AV52" s="147"/>
      <c r="AW52" s="147"/>
      <c r="AX52" s="147"/>
      <c r="AY52" s="147"/>
      <c r="AZ52" s="147"/>
      <c r="BA52" s="176" t="str">
        <f>C52</f>
        <v>s případným nutným přemístěním hromad nebo dočasných skládek na místo potřeby ze vzdálenosti do 30 m, ve svahu sklonu přes 1 : 5,</v>
      </c>
      <c r="BB52" s="147"/>
      <c r="BC52" s="147"/>
      <c r="BD52" s="147"/>
      <c r="BE52" s="147"/>
      <c r="BF52" s="147"/>
      <c r="BG52" s="147"/>
      <c r="BH52" s="147"/>
    </row>
    <row r="53" spans="1:60" outlineLevel="1" x14ac:dyDescent="0.2">
      <c r="A53" s="154"/>
      <c r="B53" s="155"/>
      <c r="C53" s="180" t="s">
        <v>1224</v>
      </c>
      <c r="D53" s="157"/>
      <c r="E53" s="158">
        <v>72</v>
      </c>
      <c r="F53" s="156"/>
      <c r="G53" s="156"/>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176</v>
      </c>
      <c r="AH53" s="147">
        <v>0</v>
      </c>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180" t="s">
        <v>1216</v>
      </c>
      <c r="D54" s="157"/>
      <c r="E54" s="158"/>
      <c r="F54" s="156"/>
      <c r="G54" s="156"/>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176</v>
      </c>
      <c r="AH54" s="147">
        <v>0</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1"/>
      <c r="D55" s="242"/>
      <c r="E55" s="242"/>
      <c r="F55" s="242"/>
      <c r="G55" s="242"/>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69">
        <v>12</v>
      </c>
      <c r="B56" s="170" t="s">
        <v>1225</v>
      </c>
      <c r="C56" s="179" t="s">
        <v>1226</v>
      </c>
      <c r="D56" s="171" t="s">
        <v>167</v>
      </c>
      <c r="E56" s="172">
        <v>342</v>
      </c>
      <c r="F56" s="173"/>
      <c r="G56" s="174">
        <f>ROUND(E56*F56,2)</f>
        <v>0</v>
      </c>
      <c r="H56" s="173"/>
      <c r="I56" s="174">
        <f>ROUND(E56*H56,2)</f>
        <v>0</v>
      </c>
      <c r="J56" s="173"/>
      <c r="K56" s="174">
        <f>ROUND(E56*J56,2)</f>
        <v>0</v>
      </c>
      <c r="L56" s="174">
        <v>21</v>
      </c>
      <c r="M56" s="174">
        <f>G56*(1+L56/100)</f>
        <v>0</v>
      </c>
      <c r="N56" s="174">
        <v>0</v>
      </c>
      <c r="O56" s="174">
        <f>ROUND(E56*N56,2)</f>
        <v>0</v>
      </c>
      <c r="P56" s="174">
        <v>0</v>
      </c>
      <c r="Q56" s="174">
        <f>ROUND(E56*P56,2)</f>
        <v>0</v>
      </c>
      <c r="R56" s="174" t="s">
        <v>1213</v>
      </c>
      <c r="S56" s="174" t="s">
        <v>169</v>
      </c>
      <c r="T56" s="175" t="s">
        <v>170</v>
      </c>
      <c r="U56" s="156">
        <v>0.11</v>
      </c>
      <c r="V56" s="156">
        <f>ROUND(E56*U56,2)</f>
        <v>37.619999999999997</v>
      </c>
      <c r="W56" s="156"/>
      <c r="X56" s="156" t="s">
        <v>171</v>
      </c>
      <c r="Y56" s="147"/>
      <c r="Z56" s="147"/>
      <c r="AA56" s="147"/>
      <c r="AB56" s="147"/>
      <c r="AC56" s="147"/>
      <c r="AD56" s="147"/>
      <c r="AE56" s="147"/>
      <c r="AF56" s="147"/>
      <c r="AG56" s="147" t="s">
        <v>172</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245" t="s">
        <v>1227</v>
      </c>
      <c r="D57" s="246"/>
      <c r="E57" s="246"/>
      <c r="F57" s="246"/>
      <c r="G57" s="246"/>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174</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9" t="s">
        <v>1337</v>
      </c>
      <c r="D58" s="250"/>
      <c r="E58" s="250"/>
      <c r="F58" s="250"/>
      <c r="G58" s="250"/>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54"/>
      <c r="B59" s="155"/>
      <c r="C59" s="249" t="s">
        <v>1228</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180" t="s">
        <v>1229</v>
      </c>
      <c r="D60" s="157"/>
      <c r="E60" s="158">
        <v>342</v>
      </c>
      <c r="F60" s="156"/>
      <c r="G60" s="156"/>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176</v>
      </c>
      <c r="AH60" s="147">
        <v>0</v>
      </c>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241"/>
      <c r="D61" s="242"/>
      <c r="E61" s="242"/>
      <c r="F61" s="242"/>
      <c r="G61" s="242"/>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178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ht="22.5" outlineLevel="1" x14ac:dyDescent="0.2">
      <c r="A62" s="169">
        <v>13</v>
      </c>
      <c r="B62" s="170" t="s">
        <v>1230</v>
      </c>
      <c r="C62" s="179" t="s">
        <v>1231</v>
      </c>
      <c r="D62" s="171" t="s">
        <v>167</v>
      </c>
      <c r="E62" s="172">
        <v>464</v>
      </c>
      <c r="F62" s="173"/>
      <c r="G62" s="174">
        <f>ROUND(E62*F62,2)</f>
        <v>0</v>
      </c>
      <c r="H62" s="173"/>
      <c r="I62" s="174">
        <f>ROUND(E62*H62,2)</f>
        <v>0</v>
      </c>
      <c r="J62" s="173"/>
      <c r="K62" s="174">
        <f>ROUND(E62*J62,2)</f>
        <v>0</v>
      </c>
      <c r="L62" s="174">
        <v>21</v>
      </c>
      <c r="M62" s="174">
        <f>G62*(1+L62/100)</f>
        <v>0</v>
      </c>
      <c r="N62" s="174">
        <v>0</v>
      </c>
      <c r="O62" s="174">
        <f>ROUND(E62*N62,2)</f>
        <v>0</v>
      </c>
      <c r="P62" s="174">
        <v>0</v>
      </c>
      <c r="Q62" s="174">
        <f>ROUND(E62*P62,2)</f>
        <v>0</v>
      </c>
      <c r="R62" s="174" t="s">
        <v>1213</v>
      </c>
      <c r="S62" s="174" t="s">
        <v>169</v>
      </c>
      <c r="T62" s="175" t="s">
        <v>170</v>
      </c>
      <c r="U62" s="156">
        <v>0.04</v>
      </c>
      <c r="V62" s="156">
        <f>ROUND(E62*U62,2)</f>
        <v>18.559999999999999</v>
      </c>
      <c r="W62" s="156"/>
      <c r="X62" s="156" t="s">
        <v>171</v>
      </c>
      <c r="Y62" s="147"/>
      <c r="Z62" s="147"/>
      <c r="AA62" s="147"/>
      <c r="AB62" s="147"/>
      <c r="AC62" s="147"/>
      <c r="AD62" s="147"/>
      <c r="AE62" s="147"/>
      <c r="AF62" s="147"/>
      <c r="AG62" s="147" t="s">
        <v>172</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54"/>
      <c r="B63" s="155"/>
      <c r="C63" s="180" t="s">
        <v>1232</v>
      </c>
      <c r="D63" s="157"/>
      <c r="E63" s="158">
        <v>342</v>
      </c>
      <c r="F63" s="156"/>
      <c r="G63" s="156"/>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176</v>
      </c>
      <c r="AH63" s="147">
        <v>0</v>
      </c>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x14ac:dyDescent="0.2">
      <c r="A64" s="154"/>
      <c r="B64" s="155"/>
      <c r="C64" s="180" t="s">
        <v>712</v>
      </c>
      <c r="D64" s="157"/>
      <c r="E64" s="158">
        <v>122</v>
      </c>
      <c r="F64" s="156"/>
      <c r="G64" s="156"/>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176</v>
      </c>
      <c r="AH64" s="147">
        <v>0</v>
      </c>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x14ac:dyDescent="0.2">
      <c r="A65" s="154"/>
      <c r="B65" s="155"/>
      <c r="C65" s="241"/>
      <c r="D65" s="242"/>
      <c r="E65" s="242"/>
      <c r="F65" s="242"/>
      <c r="G65" s="242"/>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178</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x14ac:dyDescent="0.2">
      <c r="A66" s="169">
        <v>14</v>
      </c>
      <c r="B66" s="170" t="s">
        <v>1233</v>
      </c>
      <c r="C66" s="179" t="s">
        <v>1234</v>
      </c>
      <c r="D66" s="171" t="s">
        <v>167</v>
      </c>
      <c r="E66" s="172">
        <v>72</v>
      </c>
      <c r="F66" s="173"/>
      <c r="G66" s="174">
        <f>ROUND(E66*F66,2)</f>
        <v>0</v>
      </c>
      <c r="H66" s="173"/>
      <c r="I66" s="174">
        <f>ROUND(E66*H66,2)</f>
        <v>0</v>
      </c>
      <c r="J66" s="173"/>
      <c r="K66" s="174">
        <f>ROUND(E66*J66,2)</f>
        <v>0</v>
      </c>
      <c r="L66" s="174">
        <v>21</v>
      </c>
      <c r="M66" s="174">
        <f>G66*(1+L66/100)</f>
        <v>0</v>
      </c>
      <c r="N66" s="174">
        <v>0</v>
      </c>
      <c r="O66" s="174">
        <f>ROUND(E66*N66,2)</f>
        <v>0</v>
      </c>
      <c r="P66" s="174">
        <v>0</v>
      </c>
      <c r="Q66" s="174">
        <f>ROUND(E66*P66,2)</f>
        <v>0</v>
      </c>
      <c r="R66" s="174" t="s">
        <v>1213</v>
      </c>
      <c r="S66" s="174" t="s">
        <v>169</v>
      </c>
      <c r="T66" s="175" t="s">
        <v>170</v>
      </c>
      <c r="U66" s="156">
        <v>1E-3</v>
      </c>
      <c r="V66" s="156">
        <f>ROUND(E66*U66,2)</f>
        <v>7.0000000000000007E-2</v>
      </c>
      <c r="W66" s="156"/>
      <c r="X66" s="156" t="s">
        <v>171</v>
      </c>
      <c r="Y66" s="147"/>
      <c r="Z66" s="147"/>
      <c r="AA66" s="147"/>
      <c r="AB66" s="147"/>
      <c r="AC66" s="147"/>
      <c r="AD66" s="147"/>
      <c r="AE66" s="147"/>
      <c r="AF66" s="147"/>
      <c r="AG66" s="147" t="s">
        <v>172</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180" t="s">
        <v>1215</v>
      </c>
      <c r="D67" s="157"/>
      <c r="E67" s="158">
        <v>72</v>
      </c>
      <c r="F67" s="156"/>
      <c r="G67" s="156"/>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176</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241"/>
      <c r="D68" s="242"/>
      <c r="E68" s="242"/>
      <c r="F68" s="242"/>
      <c r="G68" s="242"/>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178</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69">
        <v>15</v>
      </c>
      <c r="B69" s="170" t="s">
        <v>1235</v>
      </c>
      <c r="C69" s="179" t="s">
        <v>1236</v>
      </c>
      <c r="D69" s="171" t="s">
        <v>167</v>
      </c>
      <c r="E69" s="172">
        <v>72</v>
      </c>
      <c r="F69" s="173"/>
      <c r="G69" s="174">
        <f>ROUND(E69*F69,2)</f>
        <v>0</v>
      </c>
      <c r="H69" s="173"/>
      <c r="I69" s="174">
        <f>ROUND(E69*H69,2)</f>
        <v>0</v>
      </c>
      <c r="J69" s="173"/>
      <c r="K69" s="174">
        <f>ROUND(E69*J69,2)</f>
        <v>0</v>
      </c>
      <c r="L69" s="174">
        <v>21</v>
      </c>
      <c r="M69" s="174">
        <f>G69*(1+L69/100)</f>
        <v>0</v>
      </c>
      <c r="N69" s="174">
        <v>0</v>
      </c>
      <c r="O69" s="174">
        <f>ROUND(E69*N69,2)</f>
        <v>0</v>
      </c>
      <c r="P69" s="174">
        <v>0</v>
      </c>
      <c r="Q69" s="174">
        <f>ROUND(E69*P69,2)</f>
        <v>0</v>
      </c>
      <c r="R69" s="174" t="s">
        <v>1213</v>
      </c>
      <c r="S69" s="174" t="s">
        <v>169</v>
      </c>
      <c r="T69" s="175" t="s">
        <v>170</v>
      </c>
      <c r="U69" s="156">
        <v>0.02</v>
      </c>
      <c r="V69" s="156">
        <f>ROUND(E69*U69,2)</f>
        <v>1.44</v>
      </c>
      <c r="W69" s="156"/>
      <c r="X69" s="156" t="s">
        <v>171</v>
      </c>
      <c r="Y69" s="147"/>
      <c r="Z69" s="147"/>
      <c r="AA69" s="147"/>
      <c r="AB69" s="147"/>
      <c r="AC69" s="147"/>
      <c r="AD69" s="147"/>
      <c r="AE69" s="147"/>
      <c r="AF69" s="147"/>
      <c r="AG69" s="147" t="s">
        <v>172</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54"/>
      <c r="B70" s="155"/>
      <c r="C70" s="180" t="s">
        <v>1215</v>
      </c>
      <c r="D70" s="157"/>
      <c r="E70" s="158">
        <v>72</v>
      </c>
      <c r="F70" s="156"/>
      <c r="G70" s="156"/>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176</v>
      </c>
      <c r="AH70" s="147">
        <v>0</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241"/>
      <c r="D71" s="242"/>
      <c r="E71" s="242"/>
      <c r="F71" s="242"/>
      <c r="G71" s="242"/>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178</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69">
        <v>16</v>
      </c>
      <c r="B72" s="170" t="s">
        <v>1237</v>
      </c>
      <c r="C72" s="179" t="s">
        <v>1238</v>
      </c>
      <c r="D72" s="171" t="s">
        <v>477</v>
      </c>
      <c r="E72" s="172">
        <v>3</v>
      </c>
      <c r="F72" s="173"/>
      <c r="G72" s="174">
        <f>ROUND(E72*F72,2)</f>
        <v>0</v>
      </c>
      <c r="H72" s="173"/>
      <c r="I72" s="174">
        <f>ROUND(E72*H72,2)</f>
        <v>0</v>
      </c>
      <c r="J72" s="173"/>
      <c r="K72" s="174">
        <f>ROUND(E72*J72,2)</f>
        <v>0</v>
      </c>
      <c r="L72" s="174">
        <v>21</v>
      </c>
      <c r="M72" s="174">
        <f>G72*(1+L72/100)</f>
        <v>0</v>
      </c>
      <c r="N72" s="174">
        <v>0</v>
      </c>
      <c r="O72" s="174">
        <f>ROUND(E72*N72,2)</f>
        <v>0</v>
      </c>
      <c r="P72" s="174">
        <v>0</v>
      </c>
      <c r="Q72" s="174">
        <f>ROUND(E72*P72,2)</f>
        <v>0</v>
      </c>
      <c r="R72" s="174" t="s">
        <v>1213</v>
      </c>
      <c r="S72" s="174" t="s">
        <v>169</v>
      </c>
      <c r="T72" s="175" t="s">
        <v>170</v>
      </c>
      <c r="U72" s="156">
        <v>5.74</v>
      </c>
      <c r="V72" s="156">
        <f>ROUND(E72*U72,2)</f>
        <v>17.22</v>
      </c>
      <c r="W72" s="156"/>
      <c r="X72" s="156" t="s">
        <v>171</v>
      </c>
      <c r="Y72" s="147"/>
      <c r="Z72" s="147"/>
      <c r="AA72" s="147"/>
      <c r="AB72" s="147"/>
      <c r="AC72" s="147"/>
      <c r="AD72" s="147"/>
      <c r="AE72" s="147"/>
      <c r="AF72" s="147"/>
      <c r="AG72" s="147" t="s">
        <v>172</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245" t="s">
        <v>1239</v>
      </c>
      <c r="D73" s="246"/>
      <c r="E73" s="246"/>
      <c r="F73" s="246"/>
      <c r="G73" s="246"/>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174</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180" t="s">
        <v>1240</v>
      </c>
      <c r="D74" s="157"/>
      <c r="E74" s="158">
        <v>3</v>
      </c>
      <c r="F74" s="156"/>
      <c r="G74" s="156"/>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176</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241"/>
      <c r="D75" s="242"/>
      <c r="E75" s="242"/>
      <c r="F75" s="242"/>
      <c r="G75" s="242"/>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178</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69">
        <v>17</v>
      </c>
      <c r="B76" s="170" t="s">
        <v>1241</v>
      </c>
      <c r="C76" s="179" t="s">
        <v>1242</v>
      </c>
      <c r="D76" s="171" t="s">
        <v>821</v>
      </c>
      <c r="E76" s="172">
        <v>63</v>
      </c>
      <c r="F76" s="173"/>
      <c r="G76" s="174">
        <f>ROUND(E76*F76,2)</f>
        <v>0</v>
      </c>
      <c r="H76" s="173"/>
      <c r="I76" s="174">
        <f>ROUND(E76*H76,2)</f>
        <v>0</v>
      </c>
      <c r="J76" s="173"/>
      <c r="K76" s="174">
        <f>ROUND(E76*J76,2)</f>
        <v>0</v>
      </c>
      <c r="L76" s="174">
        <v>21</v>
      </c>
      <c r="M76" s="174">
        <f>G76*(1+L76/100)</f>
        <v>0</v>
      </c>
      <c r="N76" s="174">
        <v>3.5E-4</v>
      </c>
      <c r="O76" s="174">
        <f>ROUND(E76*N76,2)</f>
        <v>0.02</v>
      </c>
      <c r="P76" s="174">
        <v>0</v>
      </c>
      <c r="Q76" s="174">
        <f>ROUND(E76*P76,2)</f>
        <v>0</v>
      </c>
      <c r="R76" s="174" t="s">
        <v>1213</v>
      </c>
      <c r="S76" s="174" t="s">
        <v>169</v>
      </c>
      <c r="T76" s="175" t="s">
        <v>170</v>
      </c>
      <c r="U76" s="156">
        <v>0.57999999999999996</v>
      </c>
      <c r="V76" s="156">
        <f>ROUND(E76*U76,2)</f>
        <v>36.54</v>
      </c>
      <c r="W76" s="156"/>
      <c r="X76" s="156" t="s">
        <v>171</v>
      </c>
      <c r="Y76" s="147"/>
      <c r="Z76" s="147"/>
      <c r="AA76" s="147"/>
      <c r="AB76" s="147"/>
      <c r="AC76" s="147"/>
      <c r="AD76" s="147"/>
      <c r="AE76" s="147"/>
      <c r="AF76" s="147"/>
      <c r="AG76" s="147" t="s">
        <v>172</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54"/>
      <c r="B77" s="155"/>
      <c r="C77" s="245" t="s">
        <v>1243</v>
      </c>
      <c r="D77" s="246"/>
      <c r="E77" s="246"/>
      <c r="F77" s="246"/>
      <c r="G77" s="246"/>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174</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54"/>
      <c r="B78" s="155"/>
      <c r="C78" s="180" t="s">
        <v>1244</v>
      </c>
      <c r="D78" s="157"/>
      <c r="E78" s="158">
        <v>63</v>
      </c>
      <c r="F78" s="156"/>
      <c r="G78" s="15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176</v>
      </c>
      <c r="AH78" s="147">
        <v>0</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241"/>
      <c r="D79" s="242"/>
      <c r="E79" s="242"/>
      <c r="F79" s="242"/>
      <c r="G79" s="242"/>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178</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69">
        <v>18</v>
      </c>
      <c r="B80" s="170" t="s">
        <v>1245</v>
      </c>
      <c r="C80" s="179" t="s">
        <v>1246</v>
      </c>
      <c r="D80" s="171" t="s">
        <v>167</v>
      </c>
      <c r="E80" s="172">
        <v>60</v>
      </c>
      <c r="F80" s="173"/>
      <c r="G80" s="174">
        <f>ROUND(E80*F80,2)</f>
        <v>0</v>
      </c>
      <c r="H80" s="173"/>
      <c r="I80" s="174">
        <f>ROUND(E80*H80,2)</f>
        <v>0</v>
      </c>
      <c r="J80" s="173"/>
      <c r="K80" s="174">
        <f>ROUND(E80*J80,2)</f>
        <v>0</v>
      </c>
      <c r="L80" s="174">
        <v>21</v>
      </c>
      <c r="M80" s="174">
        <f>G80*(1+L80/100)</f>
        <v>0</v>
      </c>
      <c r="N80" s="174">
        <v>9.4000000000000004E-3</v>
      </c>
      <c r="O80" s="174">
        <f>ROUND(E80*N80,2)</f>
        <v>0.56000000000000005</v>
      </c>
      <c r="P80" s="174">
        <v>0</v>
      </c>
      <c r="Q80" s="174">
        <f>ROUND(E80*P80,2)</f>
        <v>0</v>
      </c>
      <c r="R80" s="174" t="s">
        <v>1213</v>
      </c>
      <c r="S80" s="174" t="s">
        <v>169</v>
      </c>
      <c r="T80" s="175" t="s">
        <v>170</v>
      </c>
      <c r="U80" s="156">
        <v>0.86</v>
      </c>
      <c r="V80" s="156">
        <f>ROUND(E80*U80,2)</f>
        <v>51.6</v>
      </c>
      <c r="W80" s="156"/>
      <c r="X80" s="156" t="s">
        <v>171</v>
      </c>
      <c r="Y80" s="147"/>
      <c r="Z80" s="147"/>
      <c r="AA80" s="147"/>
      <c r="AB80" s="147"/>
      <c r="AC80" s="147"/>
      <c r="AD80" s="147"/>
      <c r="AE80" s="147"/>
      <c r="AF80" s="147"/>
      <c r="AG80" s="147" t="s">
        <v>172</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245" t="s">
        <v>1247</v>
      </c>
      <c r="D81" s="246"/>
      <c r="E81" s="246"/>
      <c r="F81" s="246"/>
      <c r="G81" s="246"/>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174</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249" t="s">
        <v>1248</v>
      </c>
      <c r="D82" s="250"/>
      <c r="E82" s="250"/>
      <c r="F82" s="250"/>
      <c r="G82" s="250"/>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238</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54"/>
      <c r="B83" s="155"/>
      <c r="C83" s="249" t="s">
        <v>1249</v>
      </c>
      <c r="D83" s="250"/>
      <c r="E83" s="250"/>
      <c r="F83" s="250"/>
      <c r="G83" s="250"/>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238</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x14ac:dyDescent="0.2">
      <c r="A84" s="154"/>
      <c r="B84" s="155"/>
      <c r="C84" s="180" t="s">
        <v>1250</v>
      </c>
      <c r="D84" s="157"/>
      <c r="E84" s="158">
        <v>60</v>
      </c>
      <c r="F84" s="156"/>
      <c r="G84" s="156"/>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176</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1"/>
      <c r="D85" s="242"/>
      <c r="E85" s="242"/>
      <c r="F85" s="242"/>
      <c r="G85" s="242"/>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69">
        <v>19</v>
      </c>
      <c r="B86" s="170" t="s">
        <v>1251</v>
      </c>
      <c r="C86" s="179" t="s">
        <v>1252</v>
      </c>
      <c r="D86" s="171" t="s">
        <v>167</v>
      </c>
      <c r="E86" s="172">
        <v>60</v>
      </c>
      <c r="F86" s="173"/>
      <c r="G86" s="174">
        <f>ROUND(E86*F86,2)</f>
        <v>0</v>
      </c>
      <c r="H86" s="173"/>
      <c r="I86" s="174">
        <f>ROUND(E86*H86,2)</f>
        <v>0</v>
      </c>
      <c r="J86" s="173"/>
      <c r="K86" s="174">
        <f>ROUND(E86*J86,2)</f>
        <v>0</v>
      </c>
      <c r="L86" s="174">
        <v>21</v>
      </c>
      <c r="M86" s="174">
        <f>G86*(1+L86/100)</f>
        <v>0</v>
      </c>
      <c r="N86" s="174">
        <v>0</v>
      </c>
      <c r="O86" s="174">
        <f>ROUND(E86*N86,2)</f>
        <v>0</v>
      </c>
      <c r="P86" s="174">
        <v>0</v>
      </c>
      <c r="Q86" s="174">
        <f>ROUND(E86*P86,2)</f>
        <v>0</v>
      </c>
      <c r="R86" s="174" t="s">
        <v>1213</v>
      </c>
      <c r="S86" s="174" t="s">
        <v>169</v>
      </c>
      <c r="T86" s="175" t="s">
        <v>170</v>
      </c>
      <c r="U86" s="156">
        <v>0.37</v>
      </c>
      <c r="V86" s="156">
        <f>ROUND(E86*U86,2)</f>
        <v>22.2</v>
      </c>
      <c r="W86" s="156"/>
      <c r="X86" s="156" t="s">
        <v>171</v>
      </c>
      <c r="Y86" s="147"/>
      <c r="Z86" s="147"/>
      <c r="AA86" s="147"/>
      <c r="AB86" s="147"/>
      <c r="AC86" s="147"/>
      <c r="AD86" s="147"/>
      <c r="AE86" s="147"/>
      <c r="AF86" s="147"/>
      <c r="AG86" s="147" t="s">
        <v>172</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245" t="s">
        <v>1247</v>
      </c>
      <c r="D87" s="246"/>
      <c r="E87" s="246"/>
      <c r="F87" s="246"/>
      <c r="G87" s="246"/>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174</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x14ac:dyDescent="0.2">
      <c r="A88" s="154"/>
      <c r="B88" s="155"/>
      <c r="C88" s="249" t="s">
        <v>1248</v>
      </c>
      <c r="D88" s="250"/>
      <c r="E88" s="250"/>
      <c r="F88" s="250"/>
      <c r="G88" s="250"/>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238</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54"/>
      <c r="B89" s="155"/>
      <c r="C89" s="180" t="s">
        <v>1253</v>
      </c>
      <c r="D89" s="157"/>
      <c r="E89" s="158">
        <v>60</v>
      </c>
      <c r="F89" s="156"/>
      <c r="G89" s="156"/>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176</v>
      </c>
      <c r="AH89" s="147">
        <v>5</v>
      </c>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54"/>
      <c r="B90" s="155"/>
      <c r="C90" s="241"/>
      <c r="D90" s="242"/>
      <c r="E90" s="242"/>
      <c r="F90" s="242"/>
      <c r="G90" s="242"/>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178</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69">
        <v>20</v>
      </c>
      <c r="B91" s="170" t="s">
        <v>1254</v>
      </c>
      <c r="C91" s="179" t="s">
        <v>1255</v>
      </c>
      <c r="D91" s="171" t="s">
        <v>477</v>
      </c>
      <c r="E91" s="172">
        <v>18</v>
      </c>
      <c r="F91" s="173"/>
      <c r="G91" s="174">
        <f>ROUND(E91*F91,2)</f>
        <v>0</v>
      </c>
      <c r="H91" s="173"/>
      <c r="I91" s="174">
        <f>ROUND(E91*H91,2)</f>
        <v>0</v>
      </c>
      <c r="J91" s="173"/>
      <c r="K91" s="174">
        <f>ROUND(E91*J91,2)</f>
        <v>0</v>
      </c>
      <c r="L91" s="174">
        <v>21</v>
      </c>
      <c r="M91" s="174">
        <f>G91*(1+L91/100)</f>
        <v>0</v>
      </c>
      <c r="N91" s="174">
        <v>1.0000000000000001E-5</v>
      </c>
      <c r="O91" s="174">
        <f>ROUND(E91*N91,2)</f>
        <v>0</v>
      </c>
      <c r="P91" s="174">
        <v>0</v>
      </c>
      <c r="Q91" s="174">
        <f>ROUND(E91*P91,2)</f>
        <v>0</v>
      </c>
      <c r="R91" s="174" t="s">
        <v>1213</v>
      </c>
      <c r="S91" s="174" t="s">
        <v>169</v>
      </c>
      <c r="T91" s="175" t="s">
        <v>170</v>
      </c>
      <c r="U91" s="156">
        <v>0.12</v>
      </c>
      <c r="V91" s="156">
        <f>ROUND(E91*U91,2)</f>
        <v>2.16</v>
      </c>
      <c r="W91" s="156"/>
      <c r="X91" s="156" t="s">
        <v>171</v>
      </c>
      <c r="Y91" s="147"/>
      <c r="Z91" s="147"/>
      <c r="AA91" s="147"/>
      <c r="AB91" s="147"/>
      <c r="AC91" s="147"/>
      <c r="AD91" s="147"/>
      <c r="AE91" s="147"/>
      <c r="AF91" s="147"/>
      <c r="AG91" s="147" t="s">
        <v>172</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245" t="s">
        <v>1256</v>
      </c>
      <c r="D92" s="246"/>
      <c r="E92" s="246"/>
      <c r="F92" s="246"/>
      <c r="G92" s="246"/>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174</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ht="45" outlineLevel="1" x14ac:dyDescent="0.2">
      <c r="A93" s="154"/>
      <c r="B93" s="155"/>
      <c r="C93" s="249" t="s">
        <v>1257</v>
      </c>
      <c r="D93" s="250"/>
      <c r="E93" s="250"/>
      <c r="F93" s="250"/>
      <c r="G93" s="250"/>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238</v>
      </c>
      <c r="AH93" s="147"/>
      <c r="AI93" s="147"/>
      <c r="AJ93" s="147"/>
      <c r="AK93" s="147"/>
      <c r="AL93" s="147"/>
      <c r="AM93" s="147"/>
      <c r="AN93" s="147"/>
      <c r="AO93" s="147"/>
      <c r="AP93" s="147"/>
      <c r="AQ93" s="147"/>
      <c r="AR93" s="147"/>
      <c r="AS93" s="147"/>
      <c r="AT93" s="147"/>
      <c r="AU93" s="147"/>
      <c r="AV93" s="147"/>
      <c r="AW93" s="147"/>
      <c r="AX93" s="147"/>
      <c r="AY93" s="147"/>
      <c r="AZ93" s="147"/>
      <c r="BA93" s="176" t="str">
        <f>C93</f>
        <v>Stromy budou po osovém a výškovém vyrovnání fixovány min. 3 kůly osazené zešikma do dna výsadbové jámy, kůly musí být tlakově impregnované proti hnilobám, výška kůlů nad terénem musí být min. 2m, dřevina ke kůlům  bude dostatečně upevněna kokosovým úvazkem nebo širokým textilním popruhem. Kůly budou osazeny uvnitř výsadbové jámy, aby bylo možné provádět  mechanizované kosení trávníku.</v>
      </c>
      <c r="BB93" s="147"/>
      <c r="BC93" s="147"/>
      <c r="BD93" s="147"/>
      <c r="BE93" s="147"/>
      <c r="BF93" s="147"/>
      <c r="BG93" s="147"/>
      <c r="BH93" s="147"/>
    </row>
    <row r="94" spans="1:60" outlineLevel="1" x14ac:dyDescent="0.2">
      <c r="A94" s="154"/>
      <c r="B94" s="155"/>
      <c r="C94" s="249" t="s">
        <v>1258</v>
      </c>
      <c r="D94" s="250"/>
      <c r="E94" s="250"/>
      <c r="F94" s="250"/>
      <c r="G94" s="250"/>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238</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54"/>
      <c r="B95" s="155"/>
      <c r="C95" s="249" t="s">
        <v>1259</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249" t="s">
        <v>1260</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180" t="s">
        <v>1261</v>
      </c>
      <c r="D97" s="157"/>
      <c r="E97" s="158"/>
      <c r="F97" s="156"/>
      <c r="G97" s="156"/>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176</v>
      </c>
      <c r="AH97" s="147">
        <v>0</v>
      </c>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180" t="s">
        <v>1262</v>
      </c>
      <c r="D98" s="157"/>
      <c r="E98" s="158">
        <v>9</v>
      </c>
      <c r="F98" s="156"/>
      <c r="G98" s="156"/>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176</v>
      </c>
      <c r="AH98" s="147">
        <v>0</v>
      </c>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x14ac:dyDescent="0.2">
      <c r="A99" s="154"/>
      <c r="B99" s="155"/>
      <c r="C99" s="180" t="s">
        <v>1263</v>
      </c>
      <c r="D99" s="157"/>
      <c r="E99" s="158">
        <v>9</v>
      </c>
      <c r="F99" s="156"/>
      <c r="G99" s="156"/>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176</v>
      </c>
      <c r="AH99" s="147">
        <v>0</v>
      </c>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180" t="s">
        <v>1216</v>
      </c>
      <c r="D100" s="157"/>
      <c r="E100" s="158"/>
      <c r="F100" s="156"/>
      <c r="G100" s="156"/>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176</v>
      </c>
      <c r="AH100" s="147">
        <v>0</v>
      </c>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241"/>
      <c r="D101" s="242"/>
      <c r="E101" s="242"/>
      <c r="F101" s="242"/>
      <c r="G101" s="242"/>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178</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ht="22.5" outlineLevel="1" x14ac:dyDescent="0.2">
      <c r="A102" s="169">
        <v>21</v>
      </c>
      <c r="B102" s="170" t="s">
        <v>1264</v>
      </c>
      <c r="C102" s="179" t="s">
        <v>1265</v>
      </c>
      <c r="D102" s="171" t="s">
        <v>477</v>
      </c>
      <c r="E102" s="172">
        <v>3</v>
      </c>
      <c r="F102" s="173"/>
      <c r="G102" s="174">
        <f>ROUND(E102*F102,2)</f>
        <v>0</v>
      </c>
      <c r="H102" s="173"/>
      <c r="I102" s="174">
        <f>ROUND(E102*H102,2)</f>
        <v>0</v>
      </c>
      <c r="J102" s="173"/>
      <c r="K102" s="174">
        <f>ROUND(E102*J102,2)</f>
        <v>0</v>
      </c>
      <c r="L102" s="174">
        <v>21</v>
      </c>
      <c r="M102" s="174">
        <f>G102*(1+L102/100)</f>
        <v>0</v>
      </c>
      <c r="N102" s="174">
        <v>2.0000000000000002E-5</v>
      </c>
      <c r="O102" s="174">
        <f>ROUND(E102*N102,2)</f>
        <v>0</v>
      </c>
      <c r="P102" s="174">
        <v>0</v>
      </c>
      <c r="Q102" s="174">
        <f>ROUND(E102*P102,2)</f>
        <v>0</v>
      </c>
      <c r="R102" s="174" t="s">
        <v>1213</v>
      </c>
      <c r="S102" s="174" t="s">
        <v>169</v>
      </c>
      <c r="T102" s="175" t="s">
        <v>170</v>
      </c>
      <c r="U102" s="156">
        <v>0.1</v>
      </c>
      <c r="V102" s="156">
        <f>ROUND(E102*U102,2)</f>
        <v>0.3</v>
      </c>
      <c r="W102" s="156"/>
      <c r="X102" s="156" t="s">
        <v>171</v>
      </c>
      <c r="Y102" s="147"/>
      <c r="Z102" s="147"/>
      <c r="AA102" s="147"/>
      <c r="AB102" s="147"/>
      <c r="AC102" s="147"/>
      <c r="AD102" s="147"/>
      <c r="AE102" s="147"/>
      <c r="AF102" s="147"/>
      <c r="AG102" s="147" t="s">
        <v>172</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x14ac:dyDescent="0.2">
      <c r="A103" s="154"/>
      <c r="B103" s="155"/>
      <c r="C103" s="180" t="s">
        <v>88</v>
      </c>
      <c r="D103" s="157"/>
      <c r="E103" s="158">
        <v>3</v>
      </c>
      <c r="F103" s="156"/>
      <c r="G103" s="156"/>
      <c r="H103" s="156"/>
      <c r="I103" s="156"/>
      <c r="J103" s="156"/>
      <c r="K103" s="156"/>
      <c r="L103" s="156"/>
      <c r="M103" s="156"/>
      <c r="N103" s="156"/>
      <c r="O103" s="156"/>
      <c r="P103" s="156"/>
      <c r="Q103" s="156"/>
      <c r="R103" s="156"/>
      <c r="S103" s="156"/>
      <c r="T103" s="156"/>
      <c r="U103" s="156"/>
      <c r="V103" s="156"/>
      <c r="W103" s="156"/>
      <c r="X103" s="156"/>
      <c r="Y103" s="147"/>
      <c r="Z103" s="147"/>
      <c r="AA103" s="147"/>
      <c r="AB103" s="147"/>
      <c r="AC103" s="147"/>
      <c r="AD103" s="147"/>
      <c r="AE103" s="147"/>
      <c r="AF103" s="147"/>
      <c r="AG103" s="147" t="s">
        <v>176</v>
      </c>
      <c r="AH103" s="147">
        <v>0</v>
      </c>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241"/>
      <c r="D104" s="242"/>
      <c r="E104" s="242"/>
      <c r="F104" s="242"/>
      <c r="G104" s="242"/>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178</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x14ac:dyDescent="0.2">
      <c r="A105" s="169">
        <v>22</v>
      </c>
      <c r="B105" s="170" t="s">
        <v>1266</v>
      </c>
      <c r="C105" s="179" t="s">
        <v>1267</v>
      </c>
      <c r="D105" s="171" t="s">
        <v>243</v>
      </c>
      <c r="E105" s="172">
        <v>20.68</v>
      </c>
      <c r="F105" s="173"/>
      <c r="G105" s="174">
        <f>ROUND(E105*F105,2)</f>
        <v>0</v>
      </c>
      <c r="H105" s="173"/>
      <c r="I105" s="174">
        <f>ROUND(E105*H105,2)</f>
        <v>0</v>
      </c>
      <c r="J105" s="173"/>
      <c r="K105" s="174">
        <f>ROUND(E105*J105,2)</f>
        <v>0</v>
      </c>
      <c r="L105" s="174">
        <v>21</v>
      </c>
      <c r="M105" s="174">
        <f>G105*(1+L105/100)</f>
        <v>0</v>
      </c>
      <c r="N105" s="174">
        <v>0</v>
      </c>
      <c r="O105" s="174">
        <f>ROUND(E105*N105,2)</f>
        <v>0</v>
      </c>
      <c r="P105" s="174">
        <v>0</v>
      </c>
      <c r="Q105" s="174">
        <f>ROUND(E105*P105,2)</f>
        <v>0</v>
      </c>
      <c r="R105" s="174" t="s">
        <v>1213</v>
      </c>
      <c r="S105" s="174" t="s">
        <v>169</v>
      </c>
      <c r="T105" s="175" t="s">
        <v>170</v>
      </c>
      <c r="U105" s="156">
        <v>0.26</v>
      </c>
      <c r="V105" s="156">
        <f>ROUND(E105*U105,2)</f>
        <v>5.38</v>
      </c>
      <c r="W105" s="156"/>
      <c r="X105" s="156" t="s">
        <v>171</v>
      </c>
      <c r="Y105" s="147"/>
      <c r="Z105" s="147"/>
      <c r="AA105" s="147"/>
      <c r="AB105" s="147"/>
      <c r="AC105" s="147"/>
      <c r="AD105" s="147"/>
      <c r="AE105" s="147"/>
      <c r="AF105" s="147"/>
      <c r="AG105" s="147" t="s">
        <v>172</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x14ac:dyDescent="0.2">
      <c r="A106" s="154"/>
      <c r="B106" s="155"/>
      <c r="C106" s="180" t="s">
        <v>1268</v>
      </c>
      <c r="D106" s="157"/>
      <c r="E106" s="158">
        <v>9.2799999999999994</v>
      </c>
      <c r="F106" s="156"/>
      <c r="G106" s="156"/>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176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180" t="s">
        <v>1269</v>
      </c>
      <c r="D107" s="157"/>
      <c r="E107" s="158">
        <v>1.28</v>
      </c>
      <c r="F107" s="156"/>
      <c r="G107" s="156"/>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176</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180" t="s">
        <v>1270</v>
      </c>
      <c r="D108" s="157"/>
      <c r="E108" s="158">
        <v>10.119999999999999</v>
      </c>
      <c r="F108" s="156"/>
      <c r="G108" s="156"/>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176</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54"/>
      <c r="B109" s="155"/>
      <c r="C109" s="241"/>
      <c r="D109" s="242"/>
      <c r="E109" s="242"/>
      <c r="F109" s="242"/>
      <c r="G109" s="242"/>
      <c r="H109" s="156"/>
      <c r="I109" s="156"/>
      <c r="J109" s="156"/>
      <c r="K109" s="156"/>
      <c r="L109" s="156"/>
      <c r="M109" s="156"/>
      <c r="N109" s="156"/>
      <c r="O109" s="156"/>
      <c r="P109" s="156"/>
      <c r="Q109" s="156"/>
      <c r="R109" s="156"/>
      <c r="S109" s="156"/>
      <c r="T109" s="156"/>
      <c r="U109" s="156"/>
      <c r="V109" s="156"/>
      <c r="W109" s="156"/>
      <c r="X109" s="156"/>
      <c r="Y109" s="147"/>
      <c r="Z109" s="147"/>
      <c r="AA109" s="147"/>
      <c r="AB109" s="147"/>
      <c r="AC109" s="147"/>
      <c r="AD109" s="147"/>
      <c r="AE109" s="147"/>
      <c r="AF109" s="147"/>
      <c r="AG109" s="147" t="s">
        <v>178</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69">
        <v>23</v>
      </c>
      <c r="B110" s="170" t="s">
        <v>1271</v>
      </c>
      <c r="C110" s="179" t="s">
        <v>1272</v>
      </c>
      <c r="D110" s="171" t="s">
        <v>243</v>
      </c>
      <c r="E110" s="172">
        <v>20.68</v>
      </c>
      <c r="F110" s="173"/>
      <c r="G110" s="174">
        <f>ROUND(E110*F110,2)</f>
        <v>0</v>
      </c>
      <c r="H110" s="173"/>
      <c r="I110" s="174">
        <f>ROUND(E110*H110,2)</f>
        <v>0</v>
      </c>
      <c r="J110" s="173"/>
      <c r="K110" s="174">
        <f>ROUND(E110*J110,2)</f>
        <v>0</v>
      </c>
      <c r="L110" s="174">
        <v>21</v>
      </c>
      <c r="M110" s="174">
        <f>G110*(1+L110/100)</f>
        <v>0</v>
      </c>
      <c r="N110" s="174">
        <v>0</v>
      </c>
      <c r="O110" s="174">
        <f>ROUND(E110*N110,2)</f>
        <v>0</v>
      </c>
      <c r="P110" s="174">
        <v>0</v>
      </c>
      <c r="Q110" s="174">
        <f>ROUND(E110*P110,2)</f>
        <v>0</v>
      </c>
      <c r="R110" s="174" t="s">
        <v>1213</v>
      </c>
      <c r="S110" s="174" t="s">
        <v>169</v>
      </c>
      <c r="T110" s="175" t="s">
        <v>170</v>
      </c>
      <c r="U110" s="156">
        <v>0.88400000000000001</v>
      </c>
      <c r="V110" s="156">
        <f>ROUND(E110*U110,2)</f>
        <v>18.28</v>
      </c>
      <c r="W110" s="156"/>
      <c r="X110" s="156" t="s">
        <v>171</v>
      </c>
      <c r="Y110" s="147"/>
      <c r="Z110" s="147"/>
      <c r="AA110" s="147"/>
      <c r="AB110" s="147"/>
      <c r="AC110" s="147"/>
      <c r="AD110" s="147"/>
      <c r="AE110" s="147"/>
      <c r="AF110" s="147"/>
      <c r="AG110" s="147" t="s">
        <v>172</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x14ac:dyDescent="0.2">
      <c r="A111" s="154"/>
      <c r="B111" s="155"/>
      <c r="C111" s="180" t="s">
        <v>1273</v>
      </c>
      <c r="D111" s="157"/>
      <c r="E111" s="158">
        <v>20.68</v>
      </c>
      <c r="F111" s="156"/>
      <c r="G111" s="156"/>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176</v>
      </c>
      <c r="AH111" s="147">
        <v>5</v>
      </c>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x14ac:dyDescent="0.2">
      <c r="A112" s="154"/>
      <c r="B112" s="155"/>
      <c r="C112" s="241"/>
      <c r="D112" s="242"/>
      <c r="E112" s="242"/>
      <c r="F112" s="242"/>
      <c r="G112" s="242"/>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178</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69">
        <v>24</v>
      </c>
      <c r="B113" s="170" t="s">
        <v>1274</v>
      </c>
      <c r="C113" s="179" t="s">
        <v>1275</v>
      </c>
      <c r="D113" s="171" t="s">
        <v>1010</v>
      </c>
      <c r="E113" s="172">
        <v>2.2000000000000002</v>
      </c>
      <c r="F113" s="173"/>
      <c r="G113" s="174">
        <f>ROUND(E113*F113,2)</f>
        <v>0</v>
      </c>
      <c r="H113" s="173"/>
      <c r="I113" s="174">
        <f>ROUND(E113*H113,2)</f>
        <v>0</v>
      </c>
      <c r="J113" s="173"/>
      <c r="K113" s="174">
        <f>ROUND(E113*J113,2)</f>
        <v>0</v>
      </c>
      <c r="L113" s="174">
        <v>21</v>
      </c>
      <c r="M113" s="174">
        <f>G113*(1+L113/100)</f>
        <v>0</v>
      </c>
      <c r="N113" s="174">
        <v>1E-3</v>
      </c>
      <c r="O113" s="174">
        <f>ROUND(E113*N113,2)</f>
        <v>0</v>
      </c>
      <c r="P113" s="174">
        <v>0</v>
      </c>
      <c r="Q113" s="174">
        <f>ROUND(E113*P113,2)</f>
        <v>0</v>
      </c>
      <c r="R113" s="174" t="s">
        <v>436</v>
      </c>
      <c r="S113" s="174" t="s">
        <v>169</v>
      </c>
      <c r="T113" s="175" t="s">
        <v>170</v>
      </c>
      <c r="U113" s="156">
        <v>0</v>
      </c>
      <c r="V113" s="156">
        <f>ROUND(E113*U113,2)</f>
        <v>0</v>
      </c>
      <c r="W113" s="156"/>
      <c r="X113" s="156" t="s">
        <v>437</v>
      </c>
      <c r="Y113" s="147"/>
      <c r="Z113" s="147"/>
      <c r="AA113" s="147"/>
      <c r="AB113" s="147"/>
      <c r="AC113" s="147"/>
      <c r="AD113" s="147"/>
      <c r="AE113" s="147"/>
      <c r="AF113" s="147"/>
      <c r="AG113" s="147" t="s">
        <v>438</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180" t="s">
        <v>1276</v>
      </c>
      <c r="D114" s="157"/>
      <c r="E114" s="158">
        <v>2.2000000000000002</v>
      </c>
      <c r="F114" s="156"/>
      <c r="G114" s="156"/>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176</v>
      </c>
      <c r="AH114" s="147">
        <v>0</v>
      </c>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x14ac:dyDescent="0.2">
      <c r="A115" s="154"/>
      <c r="B115" s="155"/>
      <c r="C115" s="241"/>
      <c r="D115" s="242"/>
      <c r="E115" s="242"/>
      <c r="F115" s="242"/>
      <c r="G115" s="242"/>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178</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69">
        <v>25</v>
      </c>
      <c r="B116" s="170" t="s">
        <v>1277</v>
      </c>
      <c r="C116" s="179" t="s">
        <v>1278</v>
      </c>
      <c r="D116" s="171" t="s">
        <v>477</v>
      </c>
      <c r="E116" s="172">
        <v>3</v>
      </c>
      <c r="F116" s="173"/>
      <c r="G116" s="174">
        <f>ROUND(E116*F116,2)</f>
        <v>0</v>
      </c>
      <c r="H116" s="173"/>
      <c r="I116" s="174">
        <f>ROUND(E116*H116,2)</f>
        <v>0</v>
      </c>
      <c r="J116" s="173"/>
      <c r="K116" s="174">
        <f>ROUND(E116*J116,2)</f>
        <v>0</v>
      </c>
      <c r="L116" s="174">
        <v>21</v>
      </c>
      <c r="M116" s="174">
        <f>G116*(1+L116/100)</f>
        <v>0</v>
      </c>
      <c r="N116" s="174">
        <v>3.0000000000000001E-3</v>
      </c>
      <c r="O116" s="174">
        <f>ROUND(E116*N116,2)</f>
        <v>0.01</v>
      </c>
      <c r="P116" s="174">
        <v>0</v>
      </c>
      <c r="Q116" s="174">
        <f>ROUND(E116*P116,2)</f>
        <v>0</v>
      </c>
      <c r="R116" s="174"/>
      <c r="S116" s="174" t="s">
        <v>287</v>
      </c>
      <c r="T116" s="175" t="s">
        <v>170</v>
      </c>
      <c r="U116" s="156">
        <v>0</v>
      </c>
      <c r="V116" s="156">
        <f>ROUND(E116*U116,2)</f>
        <v>0</v>
      </c>
      <c r="W116" s="156"/>
      <c r="X116" s="156" t="s">
        <v>437</v>
      </c>
      <c r="Y116" s="147"/>
      <c r="Z116" s="147"/>
      <c r="AA116" s="147"/>
      <c r="AB116" s="147"/>
      <c r="AC116" s="147"/>
      <c r="AD116" s="147"/>
      <c r="AE116" s="147"/>
      <c r="AF116" s="147"/>
      <c r="AG116" s="147" t="s">
        <v>438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x14ac:dyDescent="0.2">
      <c r="A117" s="154"/>
      <c r="B117" s="155"/>
      <c r="C117" s="247" t="s">
        <v>1279</v>
      </c>
      <c r="D117" s="248"/>
      <c r="E117" s="248"/>
      <c r="F117" s="248"/>
      <c r="G117" s="248"/>
      <c r="H117" s="156"/>
      <c r="I117" s="156"/>
      <c r="J117" s="156"/>
      <c r="K117" s="156"/>
      <c r="L117" s="156"/>
      <c r="M117" s="156"/>
      <c r="N117" s="156"/>
      <c r="O117" s="156"/>
      <c r="P117" s="156"/>
      <c r="Q117" s="156"/>
      <c r="R117" s="156"/>
      <c r="S117" s="156"/>
      <c r="T117" s="156"/>
      <c r="U117" s="156"/>
      <c r="V117" s="156"/>
      <c r="W117" s="156"/>
      <c r="X117" s="156"/>
      <c r="Y117" s="147"/>
      <c r="Z117" s="147"/>
      <c r="AA117" s="147"/>
      <c r="AB117" s="147"/>
      <c r="AC117" s="147"/>
      <c r="AD117" s="147"/>
      <c r="AE117" s="147"/>
      <c r="AF117" s="147"/>
      <c r="AG117" s="147" t="s">
        <v>238</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x14ac:dyDescent="0.2">
      <c r="A118" s="154"/>
      <c r="B118" s="155"/>
      <c r="C118" s="180" t="s">
        <v>88</v>
      </c>
      <c r="D118" s="157"/>
      <c r="E118" s="158">
        <v>3</v>
      </c>
      <c r="F118" s="156"/>
      <c r="G118" s="156"/>
      <c r="H118" s="156"/>
      <c r="I118" s="156"/>
      <c r="J118" s="156"/>
      <c r="K118" s="156"/>
      <c r="L118" s="156"/>
      <c r="M118" s="156"/>
      <c r="N118" s="156"/>
      <c r="O118" s="156"/>
      <c r="P118" s="156"/>
      <c r="Q118" s="156"/>
      <c r="R118" s="156"/>
      <c r="S118" s="156"/>
      <c r="T118" s="156"/>
      <c r="U118" s="156"/>
      <c r="V118" s="156"/>
      <c r="W118" s="156"/>
      <c r="X118" s="156"/>
      <c r="Y118" s="147"/>
      <c r="Z118" s="147"/>
      <c r="AA118" s="147"/>
      <c r="AB118" s="147"/>
      <c r="AC118" s="147"/>
      <c r="AD118" s="147"/>
      <c r="AE118" s="147"/>
      <c r="AF118" s="147"/>
      <c r="AG118" s="147" t="s">
        <v>176</v>
      </c>
      <c r="AH118" s="147">
        <v>0</v>
      </c>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54"/>
      <c r="B119" s="155"/>
      <c r="C119" s="241"/>
      <c r="D119" s="242"/>
      <c r="E119" s="242"/>
      <c r="F119" s="242"/>
      <c r="G119" s="242"/>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178</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x14ac:dyDescent="0.2">
      <c r="A120" s="169">
        <v>26</v>
      </c>
      <c r="B120" s="170" t="s">
        <v>1280</v>
      </c>
      <c r="C120" s="179" t="s">
        <v>1281</v>
      </c>
      <c r="D120" s="171" t="s">
        <v>243</v>
      </c>
      <c r="E120" s="172">
        <v>47</v>
      </c>
      <c r="F120" s="173"/>
      <c r="G120" s="174">
        <f>ROUND(E120*F120,2)</f>
        <v>0</v>
      </c>
      <c r="H120" s="173"/>
      <c r="I120" s="174">
        <f>ROUND(E120*H120,2)</f>
        <v>0</v>
      </c>
      <c r="J120" s="173"/>
      <c r="K120" s="174">
        <f>ROUND(E120*J120,2)</f>
        <v>0</v>
      </c>
      <c r="L120" s="174">
        <v>21</v>
      </c>
      <c r="M120" s="174">
        <f>G120*(1+L120/100)</f>
        <v>0</v>
      </c>
      <c r="N120" s="174">
        <v>0.6</v>
      </c>
      <c r="O120" s="174">
        <f>ROUND(E120*N120,2)</f>
        <v>28.2</v>
      </c>
      <c r="P120" s="174">
        <v>0</v>
      </c>
      <c r="Q120" s="174">
        <f>ROUND(E120*P120,2)</f>
        <v>0</v>
      </c>
      <c r="R120" s="174" t="s">
        <v>436</v>
      </c>
      <c r="S120" s="174" t="s">
        <v>169</v>
      </c>
      <c r="T120" s="175" t="s">
        <v>170</v>
      </c>
      <c r="U120" s="156">
        <v>0</v>
      </c>
      <c r="V120" s="156">
        <f>ROUND(E120*U120,2)</f>
        <v>0</v>
      </c>
      <c r="W120" s="156"/>
      <c r="X120" s="156" t="s">
        <v>437</v>
      </c>
      <c r="Y120" s="147"/>
      <c r="Z120" s="147"/>
      <c r="AA120" s="147"/>
      <c r="AB120" s="147"/>
      <c r="AC120" s="147"/>
      <c r="AD120" s="147"/>
      <c r="AE120" s="147"/>
      <c r="AF120" s="147"/>
      <c r="AG120" s="147" t="s">
        <v>438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54"/>
      <c r="B121" s="155"/>
      <c r="C121" s="180" t="s">
        <v>1282</v>
      </c>
      <c r="D121" s="157"/>
      <c r="E121" s="158">
        <v>47</v>
      </c>
      <c r="F121" s="156"/>
      <c r="G121" s="156"/>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176</v>
      </c>
      <c r="AH121" s="147">
        <v>0</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1"/>
      <c r="D122" s="242"/>
      <c r="E122" s="242"/>
      <c r="F122" s="242"/>
      <c r="G122" s="242"/>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178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x14ac:dyDescent="0.2">
      <c r="A123" s="169">
        <v>27</v>
      </c>
      <c r="B123" s="170" t="s">
        <v>1283</v>
      </c>
      <c r="C123" s="179" t="s">
        <v>1284</v>
      </c>
      <c r="D123" s="171" t="s">
        <v>405</v>
      </c>
      <c r="E123" s="172">
        <v>84.864000000000004</v>
      </c>
      <c r="F123" s="173"/>
      <c r="G123" s="174">
        <f>ROUND(E123*F123,2)</f>
        <v>0</v>
      </c>
      <c r="H123" s="173"/>
      <c r="I123" s="174">
        <f>ROUND(E123*H123,2)</f>
        <v>0</v>
      </c>
      <c r="J123" s="173"/>
      <c r="K123" s="174">
        <f>ROUND(E123*J123,2)</f>
        <v>0</v>
      </c>
      <c r="L123" s="174">
        <v>21</v>
      </c>
      <c r="M123" s="174">
        <f>G123*(1+L123/100)</f>
        <v>0</v>
      </c>
      <c r="N123" s="174">
        <v>1</v>
      </c>
      <c r="O123" s="174">
        <f>ROUND(E123*N123,2)</f>
        <v>84.86</v>
      </c>
      <c r="P123" s="174">
        <v>0</v>
      </c>
      <c r="Q123" s="174">
        <f>ROUND(E123*P123,2)</f>
        <v>0</v>
      </c>
      <c r="R123" s="174"/>
      <c r="S123" s="174" t="s">
        <v>287</v>
      </c>
      <c r="T123" s="175" t="s">
        <v>170</v>
      </c>
      <c r="U123" s="156">
        <v>0</v>
      </c>
      <c r="V123" s="156">
        <f>ROUND(E123*U123,2)</f>
        <v>0</v>
      </c>
      <c r="W123" s="156"/>
      <c r="X123" s="156" t="s">
        <v>437</v>
      </c>
      <c r="Y123" s="147"/>
      <c r="Z123" s="147"/>
      <c r="AA123" s="147"/>
      <c r="AB123" s="147"/>
      <c r="AC123" s="147"/>
      <c r="AD123" s="147"/>
      <c r="AE123" s="147"/>
      <c r="AF123" s="147"/>
      <c r="AG123" s="147" t="s">
        <v>438</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x14ac:dyDescent="0.2">
      <c r="A124" s="154"/>
      <c r="B124" s="155"/>
      <c r="C124" s="247" t="s">
        <v>1285</v>
      </c>
      <c r="D124" s="248"/>
      <c r="E124" s="248"/>
      <c r="F124" s="248"/>
      <c r="G124" s="248"/>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238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x14ac:dyDescent="0.2">
      <c r="A125" s="154"/>
      <c r="B125" s="155"/>
      <c r="C125" s="249" t="s">
        <v>1286</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ht="22.5" outlineLevel="1" x14ac:dyDescent="0.2">
      <c r="A126" s="154"/>
      <c r="B126" s="155"/>
      <c r="C126" s="180" t="s">
        <v>1287</v>
      </c>
      <c r="D126" s="157"/>
      <c r="E126" s="158">
        <v>46.8</v>
      </c>
      <c r="F126" s="156"/>
      <c r="G126" s="156"/>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176</v>
      </c>
      <c r="AH126" s="147">
        <v>0</v>
      </c>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ht="22.5" outlineLevel="1" x14ac:dyDescent="0.2">
      <c r="A127" s="154"/>
      <c r="B127" s="155"/>
      <c r="C127" s="180" t="s">
        <v>1288</v>
      </c>
      <c r="D127" s="157"/>
      <c r="E127" s="158">
        <v>38.064</v>
      </c>
      <c r="F127" s="156"/>
      <c r="G127" s="156"/>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176</v>
      </c>
      <c r="AH127" s="147">
        <v>0</v>
      </c>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241"/>
      <c r="D128" s="242"/>
      <c r="E128" s="242"/>
      <c r="F128" s="242"/>
      <c r="G128" s="242"/>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178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69">
        <v>28</v>
      </c>
      <c r="B129" s="170" t="s">
        <v>1289</v>
      </c>
      <c r="C129" s="179" t="s">
        <v>1290</v>
      </c>
      <c r="D129" s="171" t="s">
        <v>821</v>
      </c>
      <c r="E129" s="172">
        <v>63</v>
      </c>
      <c r="F129" s="173"/>
      <c r="G129" s="174">
        <f>ROUND(E129*F129,2)</f>
        <v>0</v>
      </c>
      <c r="H129" s="173"/>
      <c r="I129" s="174">
        <f>ROUND(E129*H129,2)</f>
        <v>0</v>
      </c>
      <c r="J129" s="173"/>
      <c r="K129" s="174">
        <f>ROUND(E129*J129,2)</f>
        <v>0</v>
      </c>
      <c r="L129" s="174">
        <v>21</v>
      </c>
      <c r="M129" s="174">
        <f>G129*(1+L129/100)</f>
        <v>0</v>
      </c>
      <c r="N129" s="174">
        <v>0</v>
      </c>
      <c r="O129" s="174">
        <f>ROUND(E129*N129,2)</f>
        <v>0</v>
      </c>
      <c r="P129" s="174">
        <v>0</v>
      </c>
      <c r="Q129" s="174">
        <f>ROUND(E129*P129,2)</f>
        <v>0</v>
      </c>
      <c r="R129" s="174"/>
      <c r="S129" s="174" t="s">
        <v>287</v>
      </c>
      <c r="T129" s="175" t="s">
        <v>306</v>
      </c>
      <c r="U129" s="156">
        <v>0.05</v>
      </c>
      <c r="V129" s="156">
        <f>ROUND(E129*U129,2)</f>
        <v>3.15</v>
      </c>
      <c r="W129" s="156"/>
      <c r="X129" s="156" t="s">
        <v>171</v>
      </c>
      <c r="Y129" s="147"/>
      <c r="Z129" s="147"/>
      <c r="AA129" s="147"/>
      <c r="AB129" s="147"/>
      <c r="AC129" s="147"/>
      <c r="AD129" s="147"/>
      <c r="AE129" s="147"/>
      <c r="AF129" s="147"/>
      <c r="AG129" s="147" t="s">
        <v>172</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7" t="s">
        <v>1291</v>
      </c>
      <c r="D130" s="248"/>
      <c r="E130" s="248"/>
      <c r="F130" s="248"/>
      <c r="G130" s="248"/>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238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180" t="s">
        <v>1292</v>
      </c>
      <c r="D131" s="157"/>
      <c r="E131" s="158">
        <v>63</v>
      </c>
      <c r="F131" s="156"/>
      <c r="G131" s="156"/>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176</v>
      </c>
      <c r="AH131" s="147">
        <v>0</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1"/>
      <c r="D132" s="242"/>
      <c r="E132" s="242"/>
      <c r="F132" s="242"/>
      <c r="G132" s="242"/>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178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69">
        <v>29</v>
      </c>
      <c r="B133" s="170" t="s">
        <v>1293</v>
      </c>
      <c r="C133" s="179" t="s">
        <v>1294</v>
      </c>
      <c r="D133" s="171" t="s">
        <v>821</v>
      </c>
      <c r="E133" s="172">
        <v>3</v>
      </c>
      <c r="F133" s="173"/>
      <c r="G133" s="174">
        <f>ROUND(E133*F133,2)</f>
        <v>0</v>
      </c>
      <c r="H133" s="173"/>
      <c r="I133" s="174">
        <f>ROUND(E133*H133,2)</f>
        <v>0</v>
      </c>
      <c r="J133" s="173"/>
      <c r="K133" s="174">
        <f>ROUND(E133*J133,2)</f>
        <v>0</v>
      </c>
      <c r="L133" s="174">
        <v>21</v>
      </c>
      <c r="M133" s="174">
        <f>G133*(1+L133/100)</f>
        <v>0</v>
      </c>
      <c r="N133" s="174">
        <v>0</v>
      </c>
      <c r="O133" s="174">
        <f>ROUND(E133*N133,2)</f>
        <v>0</v>
      </c>
      <c r="P133" s="174">
        <v>0</v>
      </c>
      <c r="Q133" s="174">
        <f>ROUND(E133*P133,2)</f>
        <v>0</v>
      </c>
      <c r="R133" s="174"/>
      <c r="S133" s="174" t="s">
        <v>287</v>
      </c>
      <c r="T133" s="175" t="s">
        <v>306</v>
      </c>
      <c r="U133" s="156">
        <v>0</v>
      </c>
      <c r="V133" s="156">
        <f>ROUND(E133*U133,2)</f>
        <v>0</v>
      </c>
      <c r="W133" s="156"/>
      <c r="X133" s="156" t="s">
        <v>356</v>
      </c>
      <c r="Y133" s="147"/>
      <c r="Z133" s="147"/>
      <c r="AA133" s="147"/>
      <c r="AB133" s="147"/>
      <c r="AC133" s="147"/>
      <c r="AD133" s="147"/>
      <c r="AE133" s="147"/>
      <c r="AF133" s="147"/>
      <c r="AG133" s="147" t="s">
        <v>357</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x14ac:dyDescent="0.2">
      <c r="A134" s="154"/>
      <c r="B134" s="155"/>
      <c r="C134" s="247" t="s">
        <v>1295</v>
      </c>
      <c r="D134" s="248"/>
      <c r="E134" s="248"/>
      <c r="F134" s="248"/>
      <c r="G134" s="248"/>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238</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x14ac:dyDescent="0.2">
      <c r="A135" s="154"/>
      <c r="B135" s="155"/>
      <c r="C135" s="184" t="s">
        <v>511</v>
      </c>
      <c r="D135" s="159"/>
      <c r="E135" s="160"/>
      <c r="F135" s="161"/>
      <c r="G135" s="161"/>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238</v>
      </c>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x14ac:dyDescent="0.2">
      <c r="A136" s="154"/>
      <c r="B136" s="155"/>
      <c r="C136" s="249" t="s">
        <v>1296</v>
      </c>
      <c r="D136" s="250"/>
      <c r="E136" s="250"/>
      <c r="F136" s="250"/>
      <c r="G136" s="250"/>
      <c r="H136" s="156"/>
      <c r="I136" s="156"/>
      <c r="J136" s="156"/>
      <c r="K136" s="156"/>
      <c r="L136" s="156"/>
      <c r="M136" s="156"/>
      <c r="N136" s="156"/>
      <c r="O136" s="156"/>
      <c r="P136" s="156"/>
      <c r="Q136" s="156"/>
      <c r="R136" s="156"/>
      <c r="S136" s="156"/>
      <c r="T136" s="156"/>
      <c r="U136" s="156"/>
      <c r="V136" s="156"/>
      <c r="W136" s="156"/>
      <c r="X136" s="156"/>
      <c r="Y136" s="147"/>
      <c r="Z136" s="147"/>
      <c r="AA136" s="147"/>
      <c r="AB136" s="147"/>
      <c r="AC136" s="147"/>
      <c r="AD136" s="147"/>
      <c r="AE136" s="147"/>
      <c r="AF136" s="147"/>
      <c r="AG136" s="147" t="s">
        <v>238</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76" t="str">
        <f>C136</f>
        <v>viz. D.8.1. TZ Sadové úpravy kaspitola 10. Výkaz výměr sadové úpravy a  výkresyD.8.2, D.8.4. a D.8.5.</v>
      </c>
      <c r="BB136" s="147"/>
      <c r="BC136" s="147"/>
      <c r="BD136" s="147"/>
      <c r="BE136" s="147"/>
      <c r="BF136" s="147"/>
      <c r="BG136" s="147"/>
      <c r="BH136" s="147"/>
    </row>
    <row r="137" spans="1:60" outlineLevel="1" x14ac:dyDescent="0.2">
      <c r="A137" s="154"/>
      <c r="B137" s="155"/>
      <c r="C137" s="184" t="s">
        <v>511</v>
      </c>
      <c r="D137" s="159"/>
      <c r="E137" s="160"/>
      <c r="F137" s="161"/>
      <c r="G137" s="161"/>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238</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54"/>
      <c r="B138" s="155"/>
      <c r="C138" s="249" t="s">
        <v>1297</v>
      </c>
      <c r="D138" s="250"/>
      <c r="E138" s="250"/>
      <c r="F138" s="250"/>
      <c r="G138" s="250"/>
      <c r="H138" s="156"/>
      <c r="I138" s="156"/>
      <c r="J138" s="156"/>
      <c r="K138" s="156"/>
      <c r="L138" s="156"/>
      <c r="M138" s="156"/>
      <c r="N138" s="156"/>
      <c r="O138" s="156"/>
      <c r="P138" s="156"/>
      <c r="Q138" s="156"/>
      <c r="R138" s="156"/>
      <c r="S138" s="156"/>
      <c r="T138" s="156"/>
      <c r="U138" s="156"/>
      <c r="V138" s="156"/>
      <c r="W138" s="156"/>
      <c r="X138" s="156"/>
      <c r="Y138" s="147"/>
      <c r="Z138" s="147"/>
      <c r="AA138" s="147"/>
      <c r="AB138" s="147"/>
      <c r="AC138" s="147"/>
      <c r="AD138" s="147"/>
      <c r="AE138" s="147"/>
      <c r="AF138" s="147"/>
      <c r="AG138" s="147" t="s">
        <v>238</v>
      </c>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249" t="s">
        <v>1298</v>
      </c>
      <c r="D139" s="250"/>
      <c r="E139" s="250"/>
      <c r="F139" s="250"/>
      <c r="G139" s="250"/>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238</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54"/>
      <c r="B140" s="155"/>
      <c r="C140" s="249" t="s">
        <v>1299</v>
      </c>
      <c r="D140" s="250"/>
      <c r="E140" s="250"/>
      <c r="F140" s="250"/>
      <c r="G140" s="250"/>
      <c r="H140" s="156"/>
      <c r="I140" s="156"/>
      <c r="J140" s="156"/>
      <c r="K140" s="156"/>
      <c r="L140" s="156"/>
      <c r="M140" s="156"/>
      <c r="N140" s="156"/>
      <c r="O140" s="156"/>
      <c r="P140" s="156"/>
      <c r="Q140" s="156"/>
      <c r="R140" s="156"/>
      <c r="S140" s="156"/>
      <c r="T140" s="156"/>
      <c r="U140" s="156"/>
      <c r="V140" s="156"/>
      <c r="W140" s="156"/>
      <c r="X140" s="156"/>
      <c r="Y140" s="147"/>
      <c r="Z140" s="147"/>
      <c r="AA140" s="147"/>
      <c r="AB140" s="147"/>
      <c r="AC140" s="147"/>
      <c r="AD140" s="147"/>
      <c r="AE140" s="147"/>
      <c r="AF140" s="147"/>
      <c r="AG140" s="147" t="s">
        <v>238</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249" t="s">
        <v>1300</v>
      </c>
      <c r="D141" s="250"/>
      <c r="E141" s="250"/>
      <c r="F141" s="250"/>
      <c r="G141" s="250"/>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238</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54"/>
      <c r="B142" s="155"/>
      <c r="C142" s="249" t="s">
        <v>1301</v>
      </c>
      <c r="D142" s="250"/>
      <c r="E142" s="250"/>
      <c r="F142" s="250"/>
      <c r="G142" s="250"/>
      <c r="H142" s="156"/>
      <c r="I142" s="156"/>
      <c r="J142" s="156"/>
      <c r="K142" s="156"/>
      <c r="L142" s="156"/>
      <c r="M142" s="156"/>
      <c r="N142" s="156"/>
      <c r="O142" s="156"/>
      <c r="P142" s="156"/>
      <c r="Q142" s="156"/>
      <c r="R142" s="156"/>
      <c r="S142" s="156"/>
      <c r="T142" s="156"/>
      <c r="U142" s="156"/>
      <c r="V142" s="156"/>
      <c r="W142" s="156"/>
      <c r="X142" s="156"/>
      <c r="Y142" s="147"/>
      <c r="Z142" s="147"/>
      <c r="AA142" s="147"/>
      <c r="AB142" s="147"/>
      <c r="AC142" s="147"/>
      <c r="AD142" s="147"/>
      <c r="AE142" s="147"/>
      <c r="AF142" s="147"/>
      <c r="AG142" s="147" t="s">
        <v>238</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x14ac:dyDescent="0.2">
      <c r="A143" s="154"/>
      <c r="B143" s="155"/>
      <c r="C143" s="184" t="s">
        <v>511</v>
      </c>
      <c r="D143" s="159"/>
      <c r="E143" s="160"/>
      <c r="F143" s="161"/>
      <c r="G143" s="161"/>
      <c r="H143" s="156"/>
      <c r="I143" s="156"/>
      <c r="J143" s="156"/>
      <c r="K143" s="156"/>
      <c r="L143" s="156"/>
      <c r="M143" s="156"/>
      <c r="N143" s="156"/>
      <c r="O143" s="156"/>
      <c r="P143" s="156"/>
      <c r="Q143" s="156"/>
      <c r="R143" s="156"/>
      <c r="S143" s="156"/>
      <c r="T143" s="156"/>
      <c r="U143" s="156"/>
      <c r="V143" s="156"/>
      <c r="W143" s="156"/>
      <c r="X143" s="156"/>
      <c r="Y143" s="147"/>
      <c r="Z143" s="147"/>
      <c r="AA143" s="147"/>
      <c r="AB143" s="147"/>
      <c r="AC143" s="147"/>
      <c r="AD143" s="147"/>
      <c r="AE143" s="147"/>
      <c r="AF143" s="147"/>
      <c r="AG143" s="147" t="s">
        <v>238</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x14ac:dyDescent="0.2">
      <c r="A144" s="154"/>
      <c r="B144" s="155"/>
      <c r="C144" s="249" t="s">
        <v>1302</v>
      </c>
      <c r="D144" s="250"/>
      <c r="E144" s="250"/>
      <c r="F144" s="250"/>
      <c r="G144" s="250"/>
      <c r="H144" s="156"/>
      <c r="I144" s="156"/>
      <c r="J144" s="156"/>
      <c r="K144" s="156"/>
      <c r="L144" s="156"/>
      <c r="M144" s="156"/>
      <c r="N144" s="156"/>
      <c r="O144" s="156"/>
      <c r="P144" s="156"/>
      <c r="Q144" s="156"/>
      <c r="R144" s="156"/>
      <c r="S144" s="156"/>
      <c r="T144" s="156"/>
      <c r="U144" s="156"/>
      <c r="V144" s="156"/>
      <c r="W144" s="156"/>
      <c r="X144" s="156"/>
      <c r="Y144" s="147"/>
      <c r="Z144" s="147"/>
      <c r="AA144" s="147"/>
      <c r="AB144" s="147"/>
      <c r="AC144" s="147"/>
      <c r="AD144" s="147"/>
      <c r="AE144" s="147"/>
      <c r="AF144" s="147"/>
      <c r="AG144" s="147" t="s">
        <v>238</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184" t="s">
        <v>511</v>
      </c>
      <c r="D145" s="159"/>
      <c r="E145" s="160"/>
      <c r="F145" s="161"/>
      <c r="G145" s="161"/>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238</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9" t="s">
        <v>1303</v>
      </c>
      <c r="D146" s="250"/>
      <c r="E146" s="250"/>
      <c r="F146" s="250"/>
      <c r="G146" s="250"/>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238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54"/>
      <c r="B147" s="155"/>
      <c r="C147" s="180" t="s">
        <v>88</v>
      </c>
      <c r="D147" s="157"/>
      <c r="E147" s="158">
        <v>3</v>
      </c>
      <c r="F147" s="156"/>
      <c r="G147" s="156"/>
      <c r="H147" s="156"/>
      <c r="I147" s="156"/>
      <c r="J147" s="156"/>
      <c r="K147" s="156"/>
      <c r="L147" s="156"/>
      <c r="M147" s="156"/>
      <c r="N147" s="156"/>
      <c r="O147" s="156"/>
      <c r="P147" s="156"/>
      <c r="Q147" s="156"/>
      <c r="R147" s="156"/>
      <c r="S147" s="156"/>
      <c r="T147" s="156"/>
      <c r="U147" s="156"/>
      <c r="V147" s="156"/>
      <c r="W147" s="156"/>
      <c r="X147" s="156"/>
      <c r="Y147" s="147"/>
      <c r="Z147" s="147"/>
      <c r="AA147" s="147"/>
      <c r="AB147" s="147"/>
      <c r="AC147" s="147"/>
      <c r="AD147" s="147"/>
      <c r="AE147" s="147"/>
      <c r="AF147" s="147"/>
      <c r="AG147" s="147" t="s">
        <v>176</v>
      </c>
      <c r="AH147" s="147">
        <v>0</v>
      </c>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x14ac:dyDescent="0.2">
      <c r="A148" s="154"/>
      <c r="B148" s="155"/>
      <c r="C148" s="241"/>
      <c r="D148" s="242"/>
      <c r="E148" s="242"/>
      <c r="F148" s="242"/>
      <c r="G148" s="242"/>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178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69">
        <v>30</v>
      </c>
      <c r="B149" s="170" t="s">
        <v>1304</v>
      </c>
      <c r="C149" s="179" t="s">
        <v>1305</v>
      </c>
      <c r="D149" s="171" t="s">
        <v>821</v>
      </c>
      <c r="E149" s="172">
        <v>20</v>
      </c>
      <c r="F149" s="173"/>
      <c r="G149" s="174">
        <f>ROUND(E149*F149,2)</f>
        <v>0</v>
      </c>
      <c r="H149" s="173"/>
      <c r="I149" s="174">
        <f>ROUND(E149*H149,2)</f>
        <v>0</v>
      </c>
      <c r="J149" s="173"/>
      <c r="K149" s="174">
        <f>ROUND(E149*J149,2)</f>
        <v>0</v>
      </c>
      <c r="L149" s="174">
        <v>21</v>
      </c>
      <c r="M149" s="174">
        <f>G149*(1+L149/100)</f>
        <v>0</v>
      </c>
      <c r="N149" s="174">
        <v>0</v>
      </c>
      <c r="O149" s="174">
        <f>ROUND(E149*N149,2)</f>
        <v>0</v>
      </c>
      <c r="P149" s="174">
        <v>0</v>
      </c>
      <c r="Q149" s="174">
        <f>ROUND(E149*P149,2)</f>
        <v>0</v>
      </c>
      <c r="R149" s="174"/>
      <c r="S149" s="174" t="s">
        <v>287</v>
      </c>
      <c r="T149" s="175" t="s">
        <v>306</v>
      </c>
      <c r="U149" s="156">
        <v>0</v>
      </c>
      <c r="V149" s="156">
        <f>ROUND(E149*U149,2)</f>
        <v>0</v>
      </c>
      <c r="W149" s="156"/>
      <c r="X149" s="156" t="s">
        <v>356</v>
      </c>
      <c r="Y149" s="147"/>
      <c r="Z149" s="147"/>
      <c r="AA149" s="147"/>
      <c r="AB149" s="147"/>
      <c r="AC149" s="147"/>
      <c r="AD149" s="147"/>
      <c r="AE149" s="147"/>
      <c r="AF149" s="147"/>
      <c r="AG149" s="147" t="s">
        <v>357</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180" t="s">
        <v>1306</v>
      </c>
      <c r="D150" s="157"/>
      <c r="E150" s="158">
        <v>20</v>
      </c>
      <c r="F150" s="156"/>
      <c r="G150" s="156"/>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176</v>
      </c>
      <c r="AH150" s="147">
        <v>0</v>
      </c>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54"/>
      <c r="B151" s="155"/>
      <c r="C151" s="241"/>
      <c r="D151" s="242"/>
      <c r="E151" s="242"/>
      <c r="F151" s="242"/>
      <c r="G151" s="242"/>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178</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x14ac:dyDescent="0.2">
      <c r="A152" s="169">
        <v>31</v>
      </c>
      <c r="B152" s="170" t="s">
        <v>1307</v>
      </c>
      <c r="C152" s="179" t="s">
        <v>1308</v>
      </c>
      <c r="D152" s="171" t="s">
        <v>477</v>
      </c>
      <c r="E152" s="172">
        <v>3</v>
      </c>
      <c r="F152" s="173"/>
      <c r="G152" s="174">
        <f>ROUND(E152*F152,2)</f>
        <v>0</v>
      </c>
      <c r="H152" s="173"/>
      <c r="I152" s="174">
        <f>ROUND(E152*H152,2)</f>
        <v>0</v>
      </c>
      <c r="J152" s="173"/>
      <c r="K152" s="174">
        <f>ROUND(E152*J152,2)</f>
        <v>0</v>
      </c>
      <c r="L152" s="174">
        <v>21</v>
      </c>
      <c r="M152" s="174">
        <f>G152*(1+L152/100)</f>
        <v>0</v>
      </c>
      <c r="N152" s="174">
        <v>0</v>
      </c>
      <c r="O152" s="174">
        <f>ROUND(E152*N152,2)</f>
        <v>0</v>
      </c>
      <c r="P152" s="174">
        <v>0</v>
      </c>
      <c r="Q152" s="174">
        <f>ROUND(E152*P152,2)</f>
        <v>0</v>
      </c>
      <c r="R152" s="174"/>
      <c r="S152" s="174" t="s">
        <v>287</v>
      </c>
      <c r="T152" s="175" t="s">
        <v>306</v>
      </c>
      <c r="U152" s="156">
        <v>0</v>
      </c>
      <c r="V152" s="156">
        <f>ROUND(E152*U152,2)</f>
        <v>0</v>
      </c>
      <c r="W152" s="156"/>
      <c r="X152" s="156" t="s">
        <v>437</v>
      </c>
      <c r="Y152" s="147"/>
      <c r="Z152" s="147"/>
      <c r="AA152" s="147"/>
      <c r="AB152" s="147"/>
      <c r="AC152" s="147"/>
      <c r="AD152" s="147"/>
      <c r="AE152" s="147"/>
      <c r="AF152" s="147"/>
      <c r="AG152" s="147" t="s">
        <v>438</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ht="22.5" outlineLevel="1" x14ac:dyDescent="0.2">
      <c r="A153" s="154"/>
      <c r="B153" s="155"/>
      <c r="C153" s="247" t="s">
        <v>1309</v>
      </c>
      <c r="D153" s="248"/>
      <c r="E153" s="248"/>
      <c r="F153" s="248"/>
      <c r="G153" s="248"/>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238</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76" t="str">
        <f>C153</f>
        <v>Kompletní dodávky a osazení (včetně vnitrostavenisštní a mimostaveništní doparvy) Zavlažovacího a provzdušňovacího systému (viz. výkres č. D.8.4.)</v>
      </c>
      <c r="BB153" s="147"/>
      <c r="BC153" s="147"/>
      <c r="BD153" s="147"/>
      <c r="BE153" s="147"/>
      <c r="BF153" s="147"/>
      <c r="BG153" s="147"/>
      <c r="BH153" s="147"/>
    </row>
    <row r="154" spans="1:60" outlineLevel="1" x14ac:dyDescent="0.2">
      <c r="A154" s="154"/>
      <c r="B154" s="155"/>
      <c r="C154" s="180" t="s">
        <v>1310</v>
      </c>
      <c r="D154" s="157"/>
      <c r="E154" s="158"/>
      <c r="F154" s="156"/>
      <c r="G154" s="156"/>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176</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180" t="s">
        <v>88</v>
      </c>
      <c r="D155" s="157"/>
      <c r="E155" s="158">
        <v>3</v>
      </c>
      <c r="F155" s="156"/>
      <c r="G155" s="156"/>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176</v>
      </c>
      <c r="AH155" s="147">
        <v>0</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54"/>
      <c r="B156" s="155"/>
      <c r="C156" s="241"/>
      <c r="D156" s="242"/>
      <c r="E156" s="242"/>
      <c r="F156" s="242"/>
      <c r="G156" s="242"/>
      <c r="H156" s="156"/>
      <c r="I156" s="156"/>
      <c r="J156" s="156"/>
      <c r="K156" s="156"/>
      <c r="L156" s="156"/>
      <c r="M156" s="156"/>
      <c r="N156" s="156"/>
      <c r="O156" s="156"/>
      <c r="P156" s="156"/>
      <c r="Q156" s="156"/>
      <c r="R156" s="156"/>
      <c r="S156" s="156"/>
      <c r="T156" s="156"/>
      <c r="U156" s="156"/>
      <c r="V156" s="156"/>
      <c r="W156" s="156"/>
      <c r="X156" s="156"/>
      <c r="Y156" s="147"/>
      <c r="Z156" s="147"/>
      <c r="AA156" s="147"/>
      <c r="AB156" s="147"/>
      <c r="AC156" s="147"/>
      <c r="AD156" s="147"/>
      <c r="AE156" s="147"/>
      <c r="AF156" s="147"/>
      <c r="AG156" s="147" t="s">
        <v>178</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outlineLevel="1" x14ac:dyDescent="0.2">
      <c r="A157" s="169">
        <v>32</v>
      </c>
      <c r="B157" s="170" t="s">
        <v>1311</v>
      </c>
      <c r="C157" s="179" t="s">
        <v>1312</v>
      </c>
      <c r="D157" s="171" t="s">
        <v>821</v>
      </c>
      <c r="E157" s="172">
        <v>43</v>
      </c>
      <c r="F157" s="173"/>
      <c r="G157" s="174">
        <f>ROUND(E157*F157,2)</f>
        <v>0</v>
      </c>
      <c r="H157" s="173"/>
      <c r="I157" s="174">
        <f>ROUND(E157*H157,2)</f>
        <v>0</v>
      </c>
      <c r="J157" s="173"/>
      <c r="K157" s="174">
        <f>ROUND(E157*J157,2)</f>
        <v>0</v>
      </c>
      <c r="L157" s="174">
        <v>21</v>
      </c>
      <c r="M157" s="174">
        <f>G157*(1+L157/100)</f>
        <v>0</v>
      </c>
      <c r="N157" s="174">
        <v>0</v>
      </c>
      <c r="O157" s="174">
        <f>ROUND(E157*N157,2)</f>
        <v>0</v>
      </c>
      <c r="P157" s="174">
        <v>0</v>
      </c>
      <c r="Q157" s="174">
        <f>ROUND(E157*P157,2)</f>
        <v>0</v>
      </c>
      <c r="R157" s="174"/>
      <c r="S157" s="174" t="s">
        <v>287</v>
      </c>
      <c r="T157" s="175" t="s">
        <v>306</v>
      </c>
      <c r="U157" s="156">
        <v>0</v>
      </c>
      <c r="V157" s="156">
        <f>ROUND(E157*U157,2)</f>
        <v>0</v>
      </c>
      <c r="W157" s="156"/>
      <c r="X157" s="156" t="s">
        <v>437</v>
      </c>
      <c r="Y157" s="147"/>
      <c r="Z157" s="147"/>
      <c r="AA157" s="147"/>
      <c r="AB157" s="147"/>
      <c r="AC157" s="147"/>
      <c r="AD157" s="147"/>
      <c r="AE157" s="147"/>
      <c r="AF157" s="147"/>
      <c r="AG157" s="147" t="s">
        <v>438</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x14ac:dyDescent="0.2">
      <c r="A158" s="154"/>
      <c r="B158" s="155"/>
      <c r="C158" s="180" t="s">
        <v>1313</v>
      </c>
      <c r="D158" s="157"/>
      <c r="E158" s="158">
        <v>43</v>
      </c>
      <c r="F158" s="156"/>
      <c r="G158" s="156"/>
      <c r="H158" s="156"/>
      <c r="I158" s="156"/>
      <c r="J158" s="156"/>
      <c r="K158" s="156"/>
      <c r="L158" s="156"/>
      <c r="M158" s="156"/>
      <c r="N158" s="156"/>
      <c r="O158" s="156"/>
      <c r="P158" s="156"/>
      <c r="Q158" s="156"/>
      <c r="R158" s="156"/>
      <c r="S158" s="156"/>
      <c r="T158" s="156"/>
      <c r="U158" s="156"/>
      <c r="V158" s="156"/>
      <c r="W158" s="156"/>
      <c r="X158" s="156"/>
      <c r="Y158" s="147"/>
      <c r="Z158" s="147"/>
      <c r="AA158" s="147"/>
      <c r="AB158" s="147"/>
      <c r="AC158" s="147"/>
      <c r="AD158" s="147"/>
      <c r="AE158" s="147"/>
      <c r="AF158" s="147"/>
      <c r="AG158" s="147" t="s">
        <v>176</v>
      </c>
      <c r="AH158" s="147">
        <v>0</v>
      </c>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1"/>
      <c r="D159" s="242"/>
      <c r="E159" s="242"/>
      <c r="F159" s="242"/>
      <c r="G159" s="242"/>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178</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x14ac:dyDescent="0.2">
      <c r="A160" s="169">
        <v>33</v>
      </c>
      <c r="B160" s="170" t="s">
        <v>1314</v>
      </c>
      <c r="C160" s="179" t="s">
        <v>1315</v>
      </c>
      <c r="D160" s="171" t="s">
        <v>1010</v>
      </c>
      <c r="E160" s="172">
        <v>6.9</v>
      </c>
      <c r="F160" s="173"/>
      <c r="G160" s="174">
        <f>ROUND(E160*F160,2)</f>
        <v>0</v>
      </c>
      <c r="H160" s="173"/>
      <c r="I160" s="174">
        <f>ROUND(E160*H160,2)</f>
        <v>0</v>
      </c>
      <c r="J160" s="173"/>
      <c r="K160" s="174">
        <f>ROUND(E160*J160,2)</f>
        <v>0</v>
      </c>
      <c r="L160" s="174">
        <v>21</v>
      </c>
      <c r="M160" s="174">
        <f>G160*(1+L160/100)</f>
        <v>0</v>
      </c>
      <c r="N160" s="174">
        <v>0</v>
      </c>
      <c r="O160" s="174">
        <f>ROUND(E160*N160,2)</f>
        <v>0</v>
      </c>
      <c r="P160" s="174">
        <v>0</v>
      </c>
      <c r="Q160" s="174">
        <f>ROUND(E160*P160,2)</f>
        <v>0</v>
      </c>
      <c r="R160" s="174"/>
      <c r="S160" s="174" t="s">
        <v>287</v>
      </c>
      <c r="T160" s="175" t="s">
        <v>306</v>
      </c>
      <c r="U160" s="156">
        <v>0</v>
      </c>
      <c r="V160" s="156">
        <f>ROUND(E160*U160,2)</f>
        <v>0</v>
      </c>
      <c r="W160" s="156"/>
      <c r="X160" s="156" t="s">
        <v>437</v>
      </c>
      <c r="Y160" s="147"/>
      <c r="Z160" s="147"/>
      <c r="AA160" s="147"/>
      <c r="AB160" s="147"/>
      <c r="AC160" s="147"/>
      <c r="AD160" s="147"/>
      <c r="AE160" s="147"/>
      <c r="AF160" s="147"/>
      <c r="AG160" s="147" t="s">
        <v>438</v>
      </c>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x14ac:dyDescent="0.2">
      <c r="A161" s="154"/>
      <c r="B161" s="155"/>
      <c r="C161" s="180" t="s">
        <v>1316</v>
      </c>
      <c r="D161" s="157"/>
      <c r="E161" s="158">
        <v>6.9</v>
      </c>
      <c r="F161" s="156"/>
      <c r="G161" s="156"/>
      <c r="H161" s="156"/>
      <c r="I161" s="156"/>
      <c r="J161" s="156"/>
      <c r="K161" s="156"/>
      <c r="L161" s="156"/>
      <c r="M161" s="156"/>
      <c r="N161" s="156"/>
      <c r="O161" s="156"/>
      <c r="P161" s="156"/>
      <c r="Q161" s="156"/>
      <c r="R161" s="156"/>
      <c r="S161" s="156"/>
      <c r="T161" s="156"/>
      <c r="U161" s="156"/>
      <c r="V161" s="156"/>
      <c r="W161" s="156"/>
      <c r="X161" s="156"/>
      <c r="Y161" s="147"/>
      <c r="Z161" s="147"/>
      <c r="AA161" s="147"/>
      <c r="AB161" s="147"/>
      <c r="AC161" s="147"/>
      <c r="AD161" s="147"/>
      <c r="AE161" s="147"/>
      <c r="AF161" s="147"/>
      <c r="AG161" s="147" t="s">
        <v>176</v>
      </c>
      <c r="AH161" s="147">
        <v>0</v>
      </c>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x14ac:dyDescent="0.2">
      <c r="A162" s="154"/>
      <c r="B162" s="155"/>
      <c r="C162" s="241"/>
      <c r="D162" s="242"/>
      <c r="E162" s="242"/>
      <c r="F162" s="242"/>
      <c r="G162" s="242"/>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178</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x14ac:dyDescent="0.2">
      <c r="A163" s="169">
        <v>34</v>
      </c>
      <c r="B163" s="170" t="s">
        <v>1317</v>
      </c>
      <c r="C163" s="179" t="s">
        <v>1318</v>
      </c>
      <c r="D163" s="171" t="s">
        <v>1010</v>
      </c>
      <c r="E163" s="172">
        <v>3</v>
      </c>
      <c r="F163" s="173"/>
      <c r="G163" s="174">
        <f>ROUND(E163*F163,2)</f>
        <v>0</v>
      </c>
      <c r="H163" s="173"/>
      <c r="I163" s="174">
        <f>ROUND(E163*H163,2)</f>
        <v>0</v>
      </c>
      <c r="J163" s="173"/>
      <c r="K163" s="174">
        <f>ROUND(E163*J163,2)</f>
        <v>0</v>
      </c>
      <c r="L163" s="174">
        <v>21</v>
      </c>
      <c r="M163" s="174">
        <f>G163*(1+L163/100)</f>
        <v>0</v>
      </c>
      <c r="N163" s="174">
        <v>0</v>
      </c>
      <c r="O163" s="174">
        <f>ROUND(E163*N163,2)</f>
        <v>0</v>
      </c>
      <c r="P163" s="174">
        <v>0</v>
      </c>
      <c r="Q163" s="174">
        <f>ROUND(E163*P163,2)</f>
        <v>0</v>
      </c>
      <c r="R163" s="174"/>
      <c r="S163" s="174" t="s">
        <v>287</v>
      </c>
      <c r="T163" s="175" t="s">
        <v>306</v>
      </c>
      <c r="U163" s="156">
        <v>0</v>
      </c>
      <c r="V163" s="156">
        <f>ROUND(E163*U163,2)</f>
        <v>0</v>
      </c>
      <c r="W163" s="156"/>
      <c r="X163" s="156" t="s">
        <v>437</v>
      </c>
      <c r="Y163" s="147"/>
      <c r="Z163" s="147"/>
      <c r="AA163" s="147"/>
      <c r="AB163" s="147"/>
      <c r="AC163" s="147"/>
      <c r="AD163" s="147"/>
      <c r="AE163" s="147"/>
      <c r="AF163" s="147"/>
      <c r="AG163" s="147" t="s">
        <v>438</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x14ac:dyDescent="0.2">
      <c r="A164" s="154"/>
      <c r="B164" s="155"/>
      <c r="C164" s="180" t="s">
        <v>1319</v>
      </c>
      <c r="D164" s="157"/>
      <c r="E164" s="158">
        <v>3</v>
      </c>
      <c r="F164" s="156"/>
      <c r="G164" s="156"/>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176</v>
      </c>
      <c r="AH164" s="147">
        <v>0</v>
      </c>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54"/>
      <c r="B165" s="155"/>
      <c r="C165" s="241"/>
      <c r="D165" s="242"/>
      <c r="E165" s="242"/>
      <c r="F165" s="242"/>
      <c r="G165" s="242"/>
      <c r="H165" s="156"/>
      <c r="I165" s="156"/>
      <c r="J165" s="156"/>
      <c r="K165" s="156"/>
      <c r="L165" s="156"/>
      <c r="M165" s="156"/>
      <c r="N165" s="156"/>
      <c r="O165" s="156"/>
      <c r="P165" s="156"/>
      <c r="Q165" s="156"/>
      <c r="R165" s="156"/>
      <c r="S165" s="156"/>
      <c r="T165" s="156"/>
      <c r="U165" s="156"/>
      <c r="V165" s="156"/>
      <c r="W165" s="156"/>
      <c r="X165" s="156"/>
      <c r="Y165" s="147"/>
      <c r="Z165" s="147"/>
      <c r="AA165" s="147"/>
      <c r="AB165" s="147"/>
      <c r="AC165" s="147"/>
      <c r="AD165" s="147"/>
      <c r="AE165" s="147"/>
      <c r="AF165" s="147"/>
      <c r="AG165" s="147" t="s">
        <v>178</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x14ac:dyDescent="0.2">
      <c r="A166" s="169">
        <v>35</v>
      </c>
      <c r="B166" s="170" t="s">
        <v>1320</v>
      </c>
      <c r="C166" s="179" t="s">
        <v>1321</v>
      </c>
      <c r="D166" s="171" t="s">
        <v>373</v>
      </c>
      <c r="E166" s="172">
        <v>3</v>
      </c>
      <c r="F166" s="173"/>
      <c r="G166" s="174">
        <f>ROUND(E166*F166,2)</f>
        <v>0</v>
      </c>
      <c r="H166" s="173"/>
      <c r="I166" s="174">
        <f>ROUND(E166*H166,2)</f>
        <v>0</v>
      </c>
      <c r="J166" s="173"/>
      <c r="K166" s="174">
        <f>ROUND(E166*J166,2)</f>
        <v>0</v>
      </c>
      <c r="L166" s="174">
        <v>21</v>
      </c>
      <c r="M166" s="174">
        <f>G166*(1+L166/100)</f>
        <v>0</v>
      </c>
      <c r="N166" s="174">
        <v>0</v>
      </c>
      <c r="O166" s="174">
        <f>ROUND(E166*N166,2)</f>
        <v>0</v>
      </c>
      <c r="P166" s="174">
        <v>0</v>
      </c>
      <c r="Q166" s="174">
        <f>ROUND(E166*P166,2)</f>
        <v>0</v>
      </c>
      <c r="R166" s="174"/>
      <c r="S166" s="174" t="s">
        <v>169</v>
      </c>
      <c r="T166" s="175" t="s">
        <v>374</v>
      </c>
      <c r="U166" s="156">
        <v>0</v>
      </c>
      <c r="V166" s="156">
        <f>ROUND(E166*U166,2)</f>
        <v>0</v>
      </c>
      <c r="W166" s="156"/>
      <c r="X166" s="156" t="s">
        <v>356</v>
      </c>
      <c r="Y166" s="147"/>
      <c r="Z166" s="147"/>
      <c r="AA166" s="147"/>
      <c r="AB166" s="147"/>
      <c r="AC166" s="147"/>
      <c r="AD166" s="147"/>
      <c r="AE166" s="147"/>
      <c r="AF166" s="147"/>
      <c r="AG166" s="147" t="s">
        <v>357</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x14ac:dyDescent="0.2">
      <c r="A167" s="154"/>
      <c r="B167" s="155"/>
      <c r="C167" s="247" t="s">
        <v>1322</v>
      </c>
      <c r="D167" s="248"/>
      <c r="E167" s="248"/>
      <c r="F167" s="248"/>
      <c r="G167" s="248"/>
      <c r="H167" s="156"/>
      <c r="I167" s="156"/>
      <c r="J167" s="156"/>
      <c r="K167" s="156"/>
      <c r="L167" s="156"/>
      <c r="M167" s="156"/>
      <c r="N167" s="156"/>
      <c r="O167" s="156"/>
      <c r="P167" s="156"/>
      <c r="Q167" s="156"/>
      <c r="R167" s="156"/>
      <c r="S167" s="156"/>
      <c r="T167" s="156"/>
      <c r="U167" s="156"/>
      <c r="V167" s="156"/>
      <c r="W167" s="156"/>
      <c r="X167" s="156"/>
      <c r="Y167" s="147"/>
      <c r="Z167" s="147"/>
      <c r="AA167" s="147"/>
      <c r="AB167" s="147"/>
      <c r="AC167" s="147"/>
      <c r="AD167" s="147"/>
      <c r="AE167" s="147"/>
      <c r="AF167" s="147"/>
      <c r="AG167" s="147" t="s">
        <v>238</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249" t="s">
        <v>1323</v>
      </c>
      <c r="D168" s="250"/>
      <c r="E168" s="250"/>
      <c r="F168" s="250"/>
      <c r="G168" s="250"/>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238</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x14ac:dyDescent="0.2">
      <c r="A169" s="154"/>
      <c r="B169" s="155"/>
      <c r="C169" s="249" t="s">
        <v>1324</v>
      </c>
      <c r="D169" s="250"/>
      <c r="E169" s="250"/>
      <c r="F169" s="250"/>
      <c r="G169" s="250"/>
      <c r="H169" s="156"/>
      <c r="I169" s="156"/>
      <c r="J169" s="156"/>
      <c r="K169" s="156"/>
      <c r="L169" s="156"/>
      <c r="M169" s="156"/>
      <c r="N169" s="156"/>
      <c r="O169" s="156"/>
      <c r="P169" s="156"/>
      <c r="Q169" s="156"/>
      <c r="R169" s="156"/>
      <c r="S169" s="156"/>
      <c r="T169" s="156"/>
      <c r="U169" s="156"/>
      <c r="V169" s="156"/>
      <c r="W169" s="156"/>
      <c r="X169" s="156"/>
      <c r="Y169" s="147"/>
      <c r="Z169" s="147"/>
      <c r="AA169" s="147"/>
      <c r="AB169" s="147"/>
      <c r="AC169" s="147"/>
      <c r="AD169" s="147"/>
      <c r="AE169" s="147"/>
      <c r="AF169" s="147"/>
      <c r="AG169" s="147" t="s">
        <v>238</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x14ac:dyDescent="0.2">
      <c r="A170" s="154"/>
      <c r="B170" s="155"/>
      <c r="C170" s="249" t="s">
        <v>1325</v>
      </c>
      <c r="D170" s="250"/>
      <c r="E170" s="250"/>
      <c r="F170" s="250"/>
      <c r="G170" s="250"/>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238</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x14ac:dyDescent="0.2">
      <c r="A171" s="154"/>
      <c r="B171" s="155"/>
      <c r="C171" s="249" t="s">
        <v>1326</v>
      </c>
      <c r="D171" s="250"/>
      <c r="E171" s="250"/>
      <c r="F171" s="250"/>
      <c r="G171" s="250"/>
      <c r="H171" s="156"/>
      <c r="I171" s="156"/>
      <c r="J171" s="156"/>
      <c r="K171" s="156"/>
      <c r="L171" s="156"/>
      <c r="M171" s="156"/>
      <c r="N171" s="156"/>
      <c r="O171" s="156"/>
      <c r="P171" s="156"/>
      <c r="Q171" s="156"/>
      <c r="R171" s="156"/>
      <c r="S171" s="156"/>
      <c r="T171" s="156"/>
      <c r="U171" s="156"/>
      <c r="V171" s="156"/>
      <c r="W171" s="156"/>
      <c r="X171" s="156"/>
      <c r="Y171" s="147"/>
      <c r="Z171" s="147"/>
      <c r="AA171" s="147"/>
      <c r="AB171" s="147"/>
      <c r="AC171" s="147"/>
      <c r="AD171" s="147"/>
      <c r="AE171" s="147"/>
      <c r="AF171" s="147"/>
      <c r="AG171" s="147" t="s">
        <v>238</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x14ac:dyDescent="0.2">
      <c r="A172" s="154"/>
      <c r="B172" s="155"/>
      <c r="C172" s="180" t="s">
        <v>88</v>
      </c>
      <c r="D172" s="157"/>
      <c r="E172" s="158">
        <v>3</v>
      </c>
      <c r="F172" s="156"/>
      <c r="G172" s="156"/>
      <c r="H172" s="156"/>
      <c r="I172" s="156"/>
      <c r="J172" s="156"/>
      <c r="K172" s="156"/>
      <c r="L172" s="156"/>
      <c r="M172" s="156"/>
      <c r="N172" s="156"/>
      <c r="O172" s="156"/>
      <c r="P172" s="156"/>
      <c r="Q172" s="156"/>
      <c r="R172" s="156"/>
      <c r="S172" s="156"/>
      <c r="T172" s="156"/>
      <c r="U172" s="156"/>
      <c r="V172" s="156"/>
      <c r="W172" s="156"/>
      <c r="X172" s="156"/>
      <c r="Y172" s="147"/>
      <c r="Z172" s="147"/>
      <c r="AA172" s="147"/>
      <c r="AB172" s="147"/>
      <c r="AC172" s="147"/>
      <c r="AD172" s="147"/>
      <c r="AE172" s="147"/>
      <c r="AF172" s="147"/>
      <c r="AG172" s="147" t="s">
        <v>176</v>
      </c>
      <c r="AH172" s="147">
        <v>0</v>
      </c>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241"/>
      <c r="D173" s="242"/>
      <c r="E173" s="242"/>
      <c r="F173" s="242"/>
      <c r="G173" s="242"/>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178</v>
      </c>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x14ac:dyDescent="0.2">
      <c r="A174" s="163" t="s">
        <v>163</v>
      </c>
      <c r="B174" s="164" t="s">
        <v>112</v>
      </c>
      <c r="C174" s="178" t="s">
        <v>113</v>
      </c>
      <c r="D174" s="165"/>
      <c r="E174" s="166"/>
      <c r="F174" s="167"/>
      <c r="G174" s="167">
        <f>SUMIF(AG175:AG176,"&lt;&gt;NOR",G175:G176)</f>
        <v>0</v>
      </c>
      <c r="H174" s="167"/>
      <c r="I174" s="167">
        <f>SUM(I175:I176)</f>
        <v>0</v>
      </c>
      <c r="J174" s="167"/>
      <c r="K174" s="167">
        <f>SUM(K175:K176)</f>
        <v>0</v>
      </c>
      <c r="L174" s="167"/>
      <c r="M174" s="167">
        <f>SUM(M175:M176)</f>
        <v>0</v>
      </c>
      <c r="N174" s="167"/>
      <c r="O174" s="167">
        <f>SUM(O175:O176)</f>
        <v>0</v>
      </c>
      <c r="P174" s="167"/>
      <c r="Q174" s="167">
        <f>SUM(Q175:Q176)</f>
        <v>0</v>
      </c>
      <c r="R174" s="167"/>
      <c r="S174" s="167"/>
      <c r="T174" s="168"/>
      <c r="U174" s="162"/>
      <c r="V174" s="162">
        <f>SUM(V175:V176)</f>
        <v>218.8</v>
      </c>
      <c r="W174" s="162"/>
      <c r="X174" s="162"/>
      <c r="AG174" t="s">
        <v>164</v>
      </c>
    </row>
    <row r="175" spans="1:60" ht="22.5" outlineLevel="1" x14ac:dyDescent="0.2">
      <c r="A175" s="169">
        <v>36</v>
      </c>
      <c r="B175" s="170" t="s">
        <v>1327</v>
      </c>
      <c r="C175" s="179" t="s">
        <v>1328</v>
      </c>
      <c r="D175" s="171" t="s">
        <v>405</v>
      </c>
      <c r="E175" s="172">
        <v>113.66149</v>
      </c>
      <c r="F175" s="173"/>
      <c r="G175" s="174">
        <f>ROUND(E175*F175,2)</f>
        <v>0</v>
      </c>
      <c r="H175" s="173"/>
      <c r="I175" s="174">
        <f>ROUND(E175*H175,2)</f>
        <v>0</v>
      </c>
      <c r="J175" s="173"/>
      <c r="K175" s="174">
        <f>ROUND(E175*J175,2)</f>
        <v>0</v>
      </c>
      <c r="L175" s="174">
        <v>21</v>
      </c>
      <c r="M175" s="174">
        <f>G175*(1+L175/100)</f>
        <v>0</v>
      </c>
      <c r="N175" s="174">
        <v>0</v>
      </c>
      <c r="O175" s="174">
        <f>ROUND(E175*N175,2)</f>
        <v>0</v>
      </c>
      <c r="P175" s="174">
        <v>0</v>
      </c>
      <c r="Q175" s="174">
        <f>ROUND(E175*P175,2)</f>
        <v>0</v>
      </c>
      <c r="R175" s="174" t="s">
        <v>1213</v>
      </c>
      <c r="S175" s="174" t="s">
        <v>169</v>
      </c>
      <c r="T175" s="175" t="s">
        <v>170</v>
      </c>
      <c r="U175" s="156">
        <v>1.925</v>
      </c>
      <c r="V175" s="156">
        <f>ROUND(E175*U175,2)</f>
        <v>218.8</v>
      </c>
      <c r="W175" s="156"/>
      <c r="X175" s="156" t="s">
        <v>406</v>
      </c>
      <c r="Y175" s="147"/>
      <c r="Z175" s="147"/>
      <c r="AA175" s="147"/>
      <c r="AB175" s="147"/>
      <c r="AC175" s="147"/>
      <c r="AD175" s="147"/>
      <c r="AE175" s="147"/>
      <c r="AF175" s="147"/>
      <c r="AG175" s="147" t="s">
        <v>407</v>
      </c>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x14ac:dyDescent="0.2">
      <c r="A176" s="154"/>
      <c r="B176" s="155"/>
      <c r="C176" s="243"/>
      <c r="D176" s="244"/>
      <c r="E176" s="244"/>
      <c r="F176" s="244"/>
      <c r="G176" s="244"/>
      <c r="H176" s="156"/>
      <c r="I176" s="156"/>
      <c r="J176" s="156"/>
      <c r="K176" s="156"/>
      <c r="L176" s="156"/>
      <c r="M176" s="156"/>
      <c r="N176" s="156"/>
      <c r="O176" s="156"/>
      <c r="P176" s="156"/>
      <c r="Q176" s="156"/>
      <c r="R176" s="156"/>
      <c r="S176" s="156"/>
      <c r="T176" s="156"/>
      <c r="U176" s="156"/>
      <c r="V176" s="156"/>
      <c r="W176" s="156"/>
      <c r="X176" s="156"/>
      <c r="Y176" s="147"/>
      <c r="Z176" s="147"/>
      <c r="AA176" s="147"/>
      <c r="AB176" s="147"/>
      <c r="AC176" s="147"/>
      <c r="AD176" s="147"/>
      <c r="AE176" s="147"/>
      <c r="AF176" s="147"/>
      <c r="AG176" s="147" t="s">
        <v>178</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x14ac:dyDescent="0.2">
      <c r="A177" s="163" t="s">
        <v>163</v>
      </c>
      <c r="B177" s="164" t="s">
        <v>122</v>
      </c>
      <c r="C177" s="178" t="s">
        <v>123</v>
      </c>
      <c r="D177" s="165"/>
      <c r="E177" s="166"/>
      <c r="F177" s="167"/>
      <c r="G177" s="167">
        <f>SUMIF(AG178:AG185,"&lt;&gt;NOR",G178:G185)</f>
        <v>0</v>
      </c>
      <c r="H177" s="167"/>
      <c r="I177" s="167">
        <f>SUM(I178:I185)</f>
        <v>0</v>
      </c>
      <c r="J177" s="167"/>
      <c r="K177" s="167">
        <f>SUM(K178:K185)</f>
        <v>0</v>
      </c>
      <c r="L177" s="167"/>
      <c r="M177" s="167">
        <f>SUM(M178:M185)</f>
        <v>0</v>
      </c>
      <c r="N177" s="167"/>
      <c r="O177" s="167">
        <f>SUM(O178:O185)</f>
        <v>0.02</v>
      </c>
      <c r="P177" s="167"/>
      <c r="Q177" s="167">
        <f>SUM(Q178:Q185)</f>
        <v>0</v>
      </c>
      <c r="R177" s="167"/>
      <c r="S177" s="167"/>
      <c r="T177" s="168"/>
      <c r="U177" s="162"/>
      <c r="V177" s="162">
        <f>SUM(V178:V185)</f>
        <v>15.9</v>
      </c>
      <c r="W177" s="162"/>
      <c r="X177" s="162"/>
      <c r="AG177" t="s">
        <v>164</v>
      </c>
    </row>
    <row r="178" spans="1:60" outlineLevel="1" x14ac:dyDescent="0.2">
      <c r="A178" s="169">
        <v>37</v>
      </c>
      <c r="B178" s="170" t="s">
        <v>1329</v>
      </c>
      <c r="C178" s="179" t="s">
        <v>1330</v>
      </c>
      <c r="D178" s="171" t="s">
        <v>1010</v>
      </c>
      <c r="E178" s="172">
        <v>395.7</v>
      </c>
      <c r="F178" s="173"/>
      <c r="G178" s="174">
        <f>ROUND(E178*F178,2)</f>
        <v>0</v>
      </c>
      <c r="H178" s="173"/>
      <c r="I178" s="174">
        <f>ROUND(E178*H178,2)</f>
        <v>0</v>
      </c>
      <c r="J178" s="173"/>
      <c r="K178" s="174">
        <f>ROUND(E178*J178,2)</f>
        <v>0</v>
      </c>
      <c r="L178" s="174">
        <v>21</v>
      </c>
      <c r="M178" s="174">
        <f>G178*(1+L178/100)</f>
        <v>0</v>
      </c>
      <c r="N178" s="174">
        <v>5.0000000000000002E-5</v>
      </c>
      <c r="O178" s="174">
        <f>ROUND(E178*N178,2)</f>
        <v>0.02</v>
      </c>
      <c r="P178" s="174">
        <v>0</v>
      </c>
      <c r="Q178" s="174">
        <f>ROUND(E178*P178,2)</f>
        <v>0</v>
      </c>
      <c r="R178" s="174" t="s">
        <v>1011</v>
      </c>
      <c r="S178" s="174" t="s">
        <v>169</v>
      </c>
      <c r="T178" s="175" t="s">
        <v>170</v>
      </c>
      <c r="U178" s="156">
        <v>0.04</v>
      </c>
      <c r="V178" s="156">
        <f>ROUND(E178*U178,2)</f>
        <v>15.83</v>
      </c>
      <c r="W178" s="156"/>
      <c r="X178" s="156" t="s">
        <v>171</v>
      </c>
      <c r="Y178" s="147"/>
      <c r="Z178" s="147"/>
      <c r="AA178" s="147"/>
      <c r="AB178" s="147"/>
      <c r="AC178" s="147"/>
      <c r="AD178" s="147"/>
      <c r="AE178" s="147"/>
      <c r="AF178" s="147"/>
      <c r="AG178" s="147" t="s">
        <v>172</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x14ac:dyDescent="0.2">
      <c r="A179" s="154"/>
      <c r="B179" s="155"/>
      <c r="C179" s="247" t="s">
        <v>1331</v>
      </c>
      <c r="D179" s="248"/>
      <c r="E179" s="248"/>
      <c r="F179" s="248"/>
      <c r="G179" s="248"/>
      <c r="H179" s="156"/>
      <c r="I179" s="156"/>
      <c r="J179" s="156"/>
      <c r="K179" s="156"/>
      <c r="L179" s="156"/>
      <c r="M179" s="156"/>
      <c r="N179" s="156"/>
      <c r="O179" s="156"/>
      <c r="P179" s="156"/>
      <c r="Q179" s="156"/>
      <c r="R179" s="156"/>
      <c r="S179" s="156"/>
      <c r="T179" s="156"/>
      <c r="U179" s="156"/>
      <c r="V179" s="156"/>
      <c r="W179" s="156"/>
      <c r="X179" s="156"/>
      <c r="Y179" s="147"/>
      <c r="Z179" s="147"/>
      <c r="AA179" s="147"/>
      <c r="AB179" s="147"/>
      <c r="AC179" s="147"/>
      <c r="AD179" s="147"/>
      <c r="AE179" s="147"/>
      <c r="AF179" s="147"/>
      <c r="AG179" s="147" t="s">
        <v>238</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x14ac:dyDescent="0.2">
      <c r="A180" s="154"/>
      <c r="B180" s="155"/>
      <c r="C180" s="180" t="s">
        <v>1332</v>
      </c>
      <c r="D180" s="157"/>
      <c r="E180" s="158">
        <v>395.7</v>
      </c>
      <c r="F180" s="156"/>
      <c r="G180" s="156"/>
      <c r="H180" s="156"/>
      <c r="I180" s="156"/>
      <c r="J180" s="156"/>
      <c r="K180" s="156"/>
      <c r="L180" s="156"/>
      <c r="M180" s="156"/>
      <c r="N180" s="156"/>
      <c r="O180" s="156"/>
      <c r="P180" s="156"/>
      <c r="Q180" s="156"/>
      <c r="R180" s="156"/>
      <c r="S180" s="156"/>
      <c r="T180" s="156"/>
      <c r="U180" s="156"/>
      <c r="V180" s="156"/>
      <c r="W180" s="156"/>
      <c r="X180" s="156"/>
      <c r="Y180" s="147"/>
      <c r="Z180" s="147"/>
      <c r="AA180" s="147"/>
      <c r="AB180" s="147"/>
      <c r="AC180" s="147"/>
      <c r="AD180" s="147"/>
      <c r="AE180" s="147"/>
      <c r="AF180" s="147"/>
      <c r="AG180" s="147" t="s">
        <v>176</v>
      </c>
      <c r="AH180" s="147">
        <v>0</v>
      </c>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1" x14ac:dyDescent="0.2">
      <c r="A181" s="154"/>
      <c r="B181" s="155"/>
      <c r="C181" s="180" t="s">
        <v>1333</v>
      </c>
      <c r="D181" s="157"/>
      <c r="E181" s="158"/>
      <c r="F181" s="156"/>
      <c r="G181" s="156"/>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176</v>
      </c>
      <c r="AH181" s="147">
        <v>0</v>
      </c>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x14ac:dyDescent="0.2">
      <c r="A182" s="154"/>
      <c r="B182" s="155"/>
      <c r="C182" s="241"/>
      <c r="D182" s="242"/>
      <c r="E182" s="242"/>
      <c r="F182" s="242"/>
      <c r="G182" s="242"/>
      <c r="H182" s="156"/>
      <c r="I182" s="156"/>
      <c r="J182" s="156"/>
      <c r="K182" s="156"/>
      <c r="L182" s="156"/>
      <c r="M182" s="156"/>
      <c r="N182" s="156"/>
      <c r="O182" s="156"/>
      <c r="P182" s="156"/>
      <c r="Q182" s="156"/>
      <c r="R182" s="156"/>
      <c r="S182" s="156"/>
      <c r="T182" s="156"/>
      <c r="U182" s="156"/>
      <c r="V182" s="156"/>
      <c r="W182" s="156"/>
      <c r="X182" s="156"/>
      <c r="Y182" s="147"/>
      <c r="Z182" s="147"/>
      <c r="AA182" s="147"/>
      <c r="AB182" s="147"/>
      <c r="AC182" s="147"/>
      <c r="AD182" s="147"/>
      <c r="AE182" s="147"/>
      <c r="AF182" s="147"/>
      <c r="AG182" s="147" t="s">
        <v>178</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x14ac:dyDescent="0.2">
      <c r="A183" s="169">
        <v>38</v>
      </c>
      <c r="B183" s="170" t="s">
        <v>1028</v>
      </c>
      <c r="C183" s="179" t="s">
        <v>1029</v>
      </c>
      <c r="D183" s="171" t="s">
        <v>405</v>
      </c>
      <c r="E183" s="172">
        <v>1.9789999999999999E-2</v>
      </c>
      <c r="F183" s="173"/>
      <c r="G183" s="174">
        <f>ROUND(E183*F183,2)</f>
        <v>0</v>
      </c>
      <c r="H183" s="173"/>
      <c r="I183" s="174">
        <f>ROUND(E183*H183,2)</f>
        <v>0</v>
      </c>
      <c r="J183" s="173"/>
      <c r="K183" s="174">
        <f>ROUND(E183*J183,2)</f>
        <v>0</v>
      </c>
      <c r="L183" s="174">
        <v>21</v>
      </c>
      <c r="M183" s="174">
        <f>G183*(1+L183/100)</f>
        <v>0</v>
      </c>
      <c r="N183" s="174">
        <v>0</v>
      </c>
      <c r="O183" s="174">
        <f>ROUND(E183*N183,2)</f>
        <v>0</v>
      </c>
      <c r="P183" s="174">
        <v>0</v>
      </c>
      <c r="Q183" s="174">
        <f>ROUND(E183*P183,2)</f>
        <v>0</v>
      </c>
      <c r="R183" s="174" t="s">
        <v>1011</v>
      </c>
      <c r="S183" s="174" t="s">
        <v>169</v>
      </c>
      <c r="T183" s="175" t="s">
        <v>170</v>
      </c>
      <c r="U183" s="156">
        <v>3.327</v>
      </c>
      <c r="V183" s="156">
        <f>ROUND(E183*U183,2)</f>
        <v>7.0000000000000007E-2</v>
      </c>
      <c r="W183" s="156"/>
      <c r="X183" s="156" t="s">
        <v>406</v>
      </c>
      <c r="Y183" s="147"/>
      <c r="Z183" s="147"/>
      <c r="AA183" s="147"/>
      <c r="AB183" s="147"/>
      <c r="AC183" s="147"/>
      <c r="AD183" s="147"/>
      <c r="AE183" s="147"/>
      <c r="AF183" s="147"/>
      <c r="AG183" s="147" t="s">
        <v>407</v>
      </c>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54"/>
      <c r="B184" s="155"/>
      <c r="C184" s="245" t="s">
        <v>1030</v>
      </c>
      <c r="D184" s="246"/>
      <c r="E184" s="246"/>
      <c r="F184" s="246"/>
      <c r="G184" s="246"/>
      <c r="H184" s="156"/>
      <c r="I184" s="156"/>
      <c r="J184" s="156"/>
      <c r="K184" s="156"/>
      <c r="L184" s="156"/>
      <c r="M184" s="156"/>
      <c r="N184" s="156"/>
      <c r="O184" s="156"/>
      <c r="P184" s="156"/>
      <c r="Q184" s="156"/>
      <c r="R184" s="156"/>
      <c r="S184" s="156"/>
      <c r="T184" s="156"/>
      <c r="U184" s="156"/>
      <c r="V184" s="156"/>
      <c r="W184" s="156"/>
      <c r="X184" s="156"/>
      <c r="Y184" s="147"/>
      <c r="Z184" s="147"/>
      <c r="AA184" s="147"/>
      <c r="AB184" s="147"/>
      <c r="AC184" s="147"/>
      <c r="AD184" s="147"/>
      <c r="AE184" s="147"/>
      <c r="AF184" s="147"/>
      <c r="AG184" s="147" t="s">
        <v>174</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1" x14ac:dyDescent="0.2">
      <c r="A185" s="154"/>
      <c r="B185" s="155"/>
      <c r="C185" s="241"/>
      <c r="D185" s="242"/>
      <c r="E185" s="242"/>
      <c r="F185" s="242"/>
      <c r="G185" s="242"/>
      <c r="H185" s="156"/>
      <c r="I185" s="156"/>
      <c r="J185" s="156"/>
      <c r="K185" s="156"/>
      <c r="L185" s="156"/>
      <c r="M185" s="156"/>
      <c r="N185" s="156"/>
      <c r="O185" s="156"/>
      <c r="P185" s="156"/>
      <c r="Q185" s="156"/>
      <c r="R185" s="156"/>
      <c r="S185" s="156"/>
      <c r="T185" s="156"/>
      <c r="U185" s="156"/>
      <c r="V185" s="156"/>
      <c r="W185" s="156"/>
      <c r="X185" s="156"/>
      <c r="Y185" s="147"/>
      <c r="Z185" s="147"/>
      <c r="AA185" s="147"/>
      <c r="AB185" s="147"/>
      <c r="AC185" s="147"/>
      <c r="AD185" s="147"/>
      <c r="AE185" s="147"/>
      <c r="AF185" s="147"/>
      <c r="AG185" s="147" t="s">
        <v>178</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x14ac:dyDescent="0.2">
      <c r="A186" s="163" t="s">
        <v>163</v>
      </c>
      <c r="B186" s="164" t="s">
        <v>128</v>
      </c>
      <c r="C186" s="178" t="s">
        <v>129</v>
      </c>
      <c r="D186" s="165"/>
      <c r="E186" s="166"/>
      <c r="F186" s="167"/>
      <c r="G186" s="167">
        <f>SUMIF(AG187:AG189,"&lt;&gt;NOR",G187:G189)</f>
        <v>0</v>
      </c>
      <c r="H186" s="167"/>
      <c r="I186" s="167">
        <f>SUM(I187:I189)</f>
        <v>0</v>
      </c>
      <c r="J186" s="167"/>
      <c r="K186" s="167">
        <f>SUM(K187:K189)</f>
        <v>0</v>
      </c>
      <c r="L186" s="167"/>
      <c r="M186" s="167">
        <f>SUM(M187:M189)</f>
        <v>0</v>
      </c>
      <c r="N186" s="167"/>
      <c r="O186" s="167">
        <f>SUM(O187:O189)</f>
        <v>5.05</v>
      </c>
      <c r="P186" s="167"/>
      <c r="Q186" s="167">
        <f>SUM(Q187:Q189)</f>
        <v>0</v>
      </c>
      <c r="R186" s="167"/>
      <c r="S186" s="167"/>
      <c r="T186" s="168"/>
      <c r="U186" s="162"/>
      <c r="V186" s="162">
        <f>SUM(V187:V189)</f>
        <v>2.5</v>
      </c>
      <c r="W186" s="162"/>
      <c r="X186" s="162"/>
      <c r="AG186" t="s">
        <v>164</v>
      </c>
    </row>
    <row r="187" spans="1:60" outlineLevel="1" x14ac:dyDescent="0.2">
      <c r="A187" s="169">
        <v>39</v>
      </c>
      <c r="B187" s="170" t="s">
        <v>1334</v>
      </c>
      <c r="C187" s="179" t="s">
        <v>1335</v>
      </c>
      <c r="D187" s="171" t="s">
        <v>167</v>
      </c>
      <c r="E187" s="172">
        <v>24.96</v>
      </c>
      <c r="F187" s="173"/>
      <c r="G187" s="174">
        <f>ROUND(E187*F187,2)</f>
        <v>0</v>
      </c>
      <c r="H187" s="173"/>
      <c r="I187" s="174">
        <f>ROUND(E187*H187,2)</f>
        <v>0</v>
      </c>
      <c r="J187" s="173"/>
      <c r="K187" s="174">
        <f>ROUND(E187*J187,2)</f>
        <v>0</v>
      </c>
      <c r="L187" s="174">
        <v>21</v>
      </c>
      <c r="M187" s="174">
        <f>G187*(1+L187/100)</f>
        <v>0</v>
      </c>
      <c r="N187" s="174">
        <v>0.2024</v>
      </c>
      <c r="O187" s="174">
        <f>ROUND(E187*N187,2)</f>
        <v>5.05</v>
      </c>
      <c r="P187" s="174">
        <v>0</v>
      </c>
      <c r="Q187" s="174">
        <f>ROUND(E187*P187,2)</f>
        <v>0</v>
      </c>
      <c r="R187" s="174"/>
      <c r="S187" s="174" t="s">
        <v>169</v>
      </c>
      <c r="T187" s="175" t="s">
        <v>170</v>
      </c>
      <c r="U187" s="156">
        <v>0.1</v>
      </c>
      <c r="V187" s="156">
        <f>ROUND(E187*U187,2)</f>
        <v>2.5</v>
      </c>
      <c r="W187" s="156"/>
      <c r="X187" s="156" t="s">
        <v>171</v>
      </c>
      <c r="Y187" s="147"/>
      <c r="Z187" s="147"/>
      <c r="AA187" s="147"/>
      <c r="AB187" s="147"/>
      <c r="AC187" s="147"/>
      <c r="AD187" s="147"/>
      <c r="AE187" s="147"/>
      <c r="AF187" s="147"/>
      <c r="AG187" s="147" t="s">
        <v>172</v>
      </c>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outlineLevel="1" x14ac:dyDescent="0.2">
      <c r="A188" s="154"/>
      <c r="B188" s="155"/>
      <c r="C188" s="180" t="s">
        <v>1336</v>
      </c>
      <c r="D188" s="157"/>
      <c r="E188" s="158">
        <v>24.96</v>
      </c>
      <c r="F188" s="156"/>
      <c r="G188" s="156"/>
      <c r="H188" s="156"/>
      <c r="I188" s="156"/>
      <c r="J188" s="156"/>
      <c r="K188" s="156"/>
      <c r="L188" s="156"/>
      <c r="M188" s="156"/>
      <c r="N188" s="156"/>
      <c r="O188" s="156"/>
      <c r="P188" s="156"/>
      <c r="Q188" s="156"/>
      <c r="R188" s="156"/>
      <c r="S188" s="156"/>
      <c r="T188" s="156"/>
      <c r="U188" s="156"/>
      <c r="V188" s="156"/>
      <c r="W188" s="156"/>
      <c r="X188" s="156"/>
      <c r="Y188" s="147"/>
      <c r="Z188" s="147"/>
      <c r="AA188" s="147"/>
      <c r="AB188" s="147"/>
      <c r="AC188" s="147"/>
      <c r="AD188" s="147"/>
      <c r="AE188" s="147"/>
      <c r="AF188" s="147"/>
      <c r="AG188" s="147" t="s">
        <v>176</v>
      </c>
      <c r="AH188" s="147">
        <v>0</v>
      </c>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1"/>
      <c r="D189" s="242"/>
      <c r="E189" s="242"/>
      <c r="F189" s="242"/>
      <c r="G189" s="242"/>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178</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x14ac:dyDescent="0.2">
      <c r="A190" s="3"/>
      <c r="B190" s="4"/>
      <c r="C190" s="181"/>
      <c r="D190" s="6"/>
      <c r="E190" s="3"/>
      <c r="F190" s="3"/>
      <c r="G190" s="3"/>
      <c r="H190" s="3"/>
      <c r="I190" s="3"/>
      <c r="J190" s="3"/>
      <c r="K190" s="3"/>
      <c r="L190" s="3"/>
      <c r="M190" s="3"/>
      <c r="N190" s="3"/>
      <c r="O190" s="3"/>
      <c r="P190" s="3"/>
      <c r="Q190" s="3"/>
      <c r="R190" s="3"/>
      <c r="S190" s="3"/>
      <c r="T190" s="3"/>
      <c r="U190" s="3"/>
      <c r="V190" s="3"/>
      <c r="W190" s="3"/>
      <c r="X190" s="3"/>
      <c r="AE190">
        <v>15</v>
      </c>
      <c r="AF190">
        <v>21</v>
      </c>
      <c r="AG190" t="s">
        <v>150</v>
      </c>
    </row>
    <row r="191" spans="1:60" x14ac:dyDescent="0.2">
      <c r="A191" s="150"/>
      <c r="B191" s="151" t="s">
        <v>29</v>
      </c>
      <c r="C191" s="182"/>
      <c r="D191" s="152"/>
      <c r="E191" s="153"/>
      <c r="F191" s="153"/>
      <c r="G191" s="177">
        <f>G8+G174+G177+G186</f>
        <v>0</v>
      </c>
      <c r="H191" s="3"/>
      <c r="I191" s="3"/>
      <c r="J191" s="3"/>
      <c r="K191" s="3"/>
      <c r="L191" s="3"/>
      <c r="M191" s="3"/>
      <c r="N191" s="3"/>
      <c r="O191" s="3"/>
      <c r="P191" s="3"/>
      <c r="Q191" s="3"/>
      <c r="R191" s="3"/>
      <c r="S191" s="3"/>
      <c r="T191" s="3"/>
      <c r="U191" s="3"/>
      <c r="V191" s="3"/>
      <c r="W191" s="3"/>
      <c r="X191" s="3"/>
      <c r="AE191">
        <f>SUMIF(L7:L189,AE190,G7:G189)</f>
        <v>0</v>
      </c>
      <c r="AF191">
        <f>SUMIF(L7:L189,AF190,G7:G189)</f>
        <v>0</v>
      </c>
      <c r="AG191" t="s">
        <v>419</v>
      </c>
    </row>
    <row r="192" spans="1:60" x14ac:dyDescent="0.2">
      <c r="C192" s="183"/>
      <c r="D192" s="10"/>
      <c r="AG192" t="s">
        <v>421</v>
      </c>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xPiwwGYOviAE71C6aeCzzG/jota90R1VZftOh/bmIub5Ntf3IQVABbb4rMYene/+y0PZt7M+2n+e+ND3gzOiA==" saltValue="KYhhz2C8LJf22FFIy+yVFw==" spinCount="100000" sheet="1"/>
  <mergeCells count="90">
    <mergeCell ref="C12:G12"/>
    <mergeCell ref="A1:G1"/>
    <mergeCell ref="C2:G2"/>
    <mergeCell ref="C3:G3"/>
    <mergeCell ref="C4:G4"/>
    <mergeCell ref="C10:G10"/>
    <mergeCell ref="C36:G36"/>
    <mergeCell ref="C14:G14"/>
    <mergeCell ref="C16:G16"/>
    <mergeCell ref="C18:G18"/>
    <mergeCell ref="C20:G20"/>
    <mergeCell ref="C22:G22"/>
    <mergeCell ref="C24:G24"/>
    <mergeCell ref="C26:G26"/>
    <mergeCell ref="C28:G28"/>
    <mergeCell ref="C30:G30"/>
    <mergeCell ref="C32:G32"/>
    <mergeCell ref="C34:G34"/>
    <mergeCell ref="C61:G61"/>
    <mergeCell ref="C38:G38"/>
    <mergeCell ref="C41:G41"/>
    <mergeCell ref="C43:G43"/>
    <mergeCell ref="C46:G46"/>
    <mergeCell ref="C48:G48"/>
    <mergeCell ref="C50:G50"/>
    <mergeCell ref="C52:G52"/>
    <mergeCell ref="C55:G55"/>
    <mergeCell ref="C57:G57"/>
    <mergeCell ref="C58:G58"/>
    <mergeCell ref="C59:G59"/>
    <mergeCell ref="C87:G87"/>
    <mergeCell ref="C65:G65"/>
    <mergeCell ref="C68:G68"/>
    <mergeCell ref="C71:G71"/>
    <mergeCell ref="C73:G73"/>
    <mergeCell ref="C75:G75"/>
    <mergeCell ref="C77:G77"/>
    <mergeCell ref="C79:G79"/>
    <mergeCell ref="C81:G81"/>
    <mergeCell ref="C82:G82"/>
    <mergeCell ref="C83:G83"/>
    <mergeCell ref="C85:G85"/>
    <mergeCell ref="C115:G115"/>
    <mergeCell ref="C88:G88"/>
    <mergeCell ref="C90:G90"/>
    <mergeCell ref="C92:G92"/>
    <mergeCell ref="C93:G93"/>
    <mergeCell ref="C94:G94"/>
    <mergeCell ref="C95:G95"/>
    <mergeCell ref="C96:G96"/>
    <mergeCell ref="C101:G101"/>
    <mergeCell ref="C104:G104"/>
    <mergeCell ref="C109:G109"/>
    <mergeCell ref="C112:G112"/>
    <mergeCell ref="C139:G139"/>
    <mergeCell ref="C117:G117"/>
    <mergeCell ref="C119:G119"/>
    <mergeCell ref="C122:G122"/>
    <mergeCell ref="C124:G124"/>
    <mergeCell ref="C125:G125"/>
    <mergeCell ref="C128:G128"/>
    <mergeCell ref="C130:G130"/>
    <mergeCell ref="C132:G132"/>
    <mergeCell ref="C134:G134"/>
    <mergeCell ref="C136:G136"/>
    <mergeCell ref="C138:G138"/>
    <mergeCell ref="C165:G165"/>
    <mergeCell ref="C140:G140"/>
    <mergeCell ref="C141:G141"/>
    <mergeCell ref="C142:G142"/>
    <mergeCell ref="C144:G144"/>
    <mergeCell ref="C146:G146"/>
    <mergeCell ref="C148:G148"/>
    <mergeCell ref="C151:G151"/>
    <mergeCell ref="C153:G153"/>
    <mergeCell ref="C156:G156"/>
    <mergeCell ref="C159:G159"/>
    <mergeCell ref="C162:G162"/>
    <mergeCell ref="C189:G189"/>
    <mergeCell ref="C167:G167"/>
    <mergeCell ref="C168:G168"/>
    <mergeCell ref="C169:G169"/>
    <mergeCell ref="C170:G170"/>
    <mergeCell ref="C171:G171"/>
    <mergeCell ref="C173:G173"/>
    <mergeCell ref="C176:G176"/>
    <mergeCell ref="C179:G179"/>
    <mergeCell ref="C182:G182"/>
    <mergeCell ref="C184:G184"/>
    <mergeCell ref="C185:G18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66</v>
      </c>
      <c r="C3" s="252" t="s">
        <v>67</v>
      </c>
      <c r="D3" s="253"/>
      <c r="E3" s="253"/>
      <c r="F3" s="253"/>
      <c r="G3" s="254"/>
      <c r="AC3" s="121" t="s">
        <v>139</v>
      </c>
      <c r="AG3" t="s">
        <v>140</v>
      </c>
    </row>
    <row r="4" spans="1:60" ht="24.95" customHeight="1" x14ac:dyDescent="0.2">
      <c r="A4" s="140" t="s">
        <v>9</v>
      </c>
      <c r="B4" s="141" t="s">
        <v>69</v>
      </c>
      <c r="C4" s="255" t="s">
        <v>70</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136</v>
      </c>
      <c r="C8" s="178" t="s">
        <v>28</v>
      </c>
      <c r="D8" s="165"/>
      <c r="E8" s="166"/>
      <c r="F8" s="167"/>
      <c r="G8" s="167">
        <f>SUMIF(AG9:AG36,"&lt;&gt;NOR",G9:G36)</f>
        <v>0</v>
      </c>
      <c r="H8" s="167"/>
      <c r="I8" s="167">
        <f>SUM(I9:I36)</f>
        <v>0</v>
      </c>
      <c r="J8" s="167"/>
      <c r="K8" s="167">
        <f>SUM(K9:K36)</f>
        <v>0</v>
      </c>
      <c r="L8" s="167"/>
      <c r="M8" s="167">
        <f>SUM(M9:M36)</f>
        <v>0</v>
      </c>
      <c r="N8" s="167"/>
      <c r="O8" s="167">
        <f>SUM(O9:O36)</f>
        <v>0</v>
      </c>
      <c r="P8" s="167"/>
      <c r="Q8" s="167">
        <f>SUM(Q9:Q36)</f>
        <v>0</v>
      </c>
      <c r="R8" s="167"/>
      <c r="S8" s="167"/>
      <c r="T8" s="168"/>
      <c r="U8" s="162"/>
      <c r="V8" s="162">
        <f>SUM(V9:V36)</f>
        <v>0</v>
      </c>
      <c r="W8" s="162"/>
      <c r="X8" s="162"/>
      <c r="AG8" t="s">
        <v>164</v>
      </c>
    </row>
    <row r="9" spans="1:60" outlineLevel="1" x14ac:dyDescent="0.2">
      <c r="A9" s="169">
        <v>1</v>
      </c>
      <c r="B9" s="170" t="s">
        <v>48</v>
      </c>
      <c r="C9" s="179" t="s">
        <v>1338</v>
      </c>
      <c r="D9" s="171" t="s">
        <v>400</v>
      </c>
      <c r="E9" s="172">
        <v>1</v>
      </c>
      <c r="F9" s="173"/>
      <c r="G9" s="174">
        <f>ROUND(E9*F9,2)</f>
        <v>0</v>
      </c>
      <c r="H9" s="173"/>
      <c r="I9" s="174">
        <f>ROUND(E9*H9,2)</f>
        <v>0</v>
      </c>
      <c r="J9" s="173"/>
      <c r="K9" s="174">
        <f>ROUND(E9*J9,2)</f>
        <v>0</v>
      </c>
      <c r="L9" s="174">
        <v>21</v>
      </c>
      <c r="M9" s="174">
        <f>G9*(1+L9/100)</f>
        <v>0</v>
      </c>
      <c r="N9" s="174">
        <v>0</v>
      </c>
      <c r="O9" s="174">
        <f>ROUND(E9*N9,2)</f>
        <v>0</v>
      </c>
      <c r="P9" s="174">
        <v>0</v>
      </c>
      <c r="Q9" s="174">
        <f>ROUND(E9*P9,2)</f>
        <v>0</v>
      </c>
      <c r="R9" s="174"/>
      <c r="S9" s="174" t="s">
        <v>287</v>
      </c>
      <c r="T9" s="175" t="s">
        <v>306</v>
      </c>
      <c r="U9" s="156">
        <v>0</v>
      </c>
      <c r="V9" s="156">
        <f>ROUND(E9*U9,2)</f>
        <v>0</v>
      </c>
      <c r="W9" s="156"/>
      <c r="X9" s="156" t="s">
        <v>437</v>
      </c>
      <c r="Y9" s="147"/>
      <c r="Z9" s="147"/>
      <c r="AA9" s="147"/>
      <c r="AB9" s="147"/>
      <c r="AC9" s="147"/>
      <c r="AD9" s="147"/>
      <c r="AE9" s="147"/>
      <c r="AF9" s="147"/>
      <c r="AG9" s="147" t="s">
        <v>438</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7" t="s">
        <v>1339</v>
      </c>
      <c r="D10" s="248"/>
      <c r="E10" s="248"/>
      <c r="F10" s="248"/>
      <c r="G10" s="248"/>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238</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249" t="s">
        <v>1340</v>
      </c>
      <c r="D11" s="250"/>
      <c r="E11" s="250"/>
      <c r="F11" s="250"/>
      <c r="G11" s="250"/>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238</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249" t="s">
        <v>1341</v>
      </c>
      <c r="D12" s="250"/>
      <c r="E12" s="250"/>
      <c r="F12" s="250"/>
      <c r="G12" s="250"/>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238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249" t="s">
        <v>1342</v>
      </c>
      <c r="D13" s="250"/>
      <c r="E13" s="250"/>
      <c r="F13" s="250"/>
      <c r="G13" s="250"/>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238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54"/>
      <c r="B14" s="155"/>
      <c r="C14" s="249" t="s">
        <v>1343</v>
      </c>
      <c r="D14" s="250"/>
      <c r="E14" s="250"/>
      <c r="F14" s="250"/>
      <c r="G14" s="250"/>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238</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9" t="s">
        <v>1344</v>
      </c>
      <c r="D15" s="250"/>
      <c r="E15" s="250"/>
      <c r="F15" s="250"/>
      <c r="G15" s="250"/>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238</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249" t="s">
        <v>1345</v>
      </c>
      <c r="D16" s="250"/>
      <c r="E16" s="250"/>
      <c r="F16" s="250"/>
      <c r="G16" s="250"/>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238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249" t="s">
        <v>1346</v>
      </c>
      <c r="D17" s="250"/>
      <c r="E17" s="250"/>
      <c r="F17" s="250"/>
      <c r="G17" s="250"/>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238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249" t="s">
        <v>1347</v>
      </c>
      <c r="D18" s="250"/>
      <c r="E18" s="250"/>
      <c r="F18" s="250"/>
      <c r="G18" s="250"/>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238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249" t="s">
        <v>1348</v>
      </c>
      <c r="D19" s="250"/>
      <c r="E19" s="250"/>
      <c r="F19" s="250"/>
      <c r="G19" s="250"/>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238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9" t="s">
        <v>1349</v>
      </c>
      <c r="D20" s="250"/>
      <c r="E20" s="250"/>
      <c r="F20" s="250"/>
      <c r="G20" s="250"/>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238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249" t="s">
        <v>1349</v>
      </c>
      <c r="D21" s="250"/>
      <c r="E21" s="250"/>
      <c r="F21" s="250"/>
      <c r="G21" s="250"/>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238</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9" t="s">
        <v>1350</v>
      </c>
      <c r="D22" s="250"/>
      <c r="E22" s="250"/>
      <c r="F22" s="250"/>
      <c r="G22" s="250"/>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238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249" t="s">
        <v>1351</v>
      </c>
      <c r="D23" s="250"/>
      <c r="E23" s="250"/>
      <c r="F23" s="250"/>
      <c r="G23" s="250"/>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238</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249" t="s">
        <v>1352</v>
      </c>
      <c r="D24" s="250"/>
      <c r="E24" s="250"/>
      <c r="F24" s="250"/>
      <c r="G24" s="250"/>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238</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9" t="s">
        <v>1353</v>
      </c>
      <c r="D25" s="250"/>
      <c r="E25" s="250"/>
      <c r="F25" s="250"/>
      <c r="G25" s="250"/>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238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249" t="s">
        <v>1349</v>
      </c>
      <c r="D26" s="250"/>
      <c r="E26" s="250"/>
      <c r="F26" s="250"/>
      <c r="G26" s="250"/>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238</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249" t="s">
        <v>1354</v>
      </c>
      <c r="D27" s="250"/>
      <c r="E27" s="250"/>
      <c r="F27" s="250"/>
      <c r="G27" s="250"/>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238</v>
      </c>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9" t="s">
        <v>1355</v>
      </c>
      <c r="D28" s="250"/>
      <c r="E28" s="250"/>
      <c r="F28" s="250"/>
      <c r="G28" s="250"/>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238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249" t="s">
        <v>1356</v>
      </c>
      <c r="D29" s="250"/>
      <c r="E29" s="250"/>
      <c r="F29" s="250"/>
      <c r="G29" s="250"/>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238</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9" t="s">
        <v>1357</v>
      </c>
      <c r="D30" s="250"/>
      <c r="E30" s="250"/>
      <c r="F30" s="250"/>
      <c r="G30" s="250"/>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238</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249" t="s">
        <v>1358</v>
      </c>
      <c r="D31" s="250"/>
      <c r="E31" s="250"/>
      <c r="F31" s="250"/>
      <c r="G31" s="250"/>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238</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249" t="s">
        <v>1359</v>
      </c>
      <c r="D32" s="250"/>
      <c r="E32" s="250"/>
      <c r="F32" s="250"/>
      <c r="G32" s="250"/>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238</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249" t="s">
        <v>1360</v>
      </c>
      <c r="D33" s="250"/>
      <c r="E33" s="250"/>
      <c r="F33" s="250"/>
      <c r="G33" s="250"/>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238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9" t="s">
        <v>1361</v>
      </c>
      <c r="D34" s="250"/>
      <c r="E34" s="250"/>
      <c r="F34" s="250"/>
      <c r="G34" s="250"/>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238</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180" t="s">
        <v>84</v>
      </c>
      <c r="D35" s="157"/>
      <c r="E35" s="158">
        <v>1</v>
      </c>
      <c r="F35" s="156"/>
      <c r="G35" s="156"/>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176</v>
      </c>
      <c r="AH35" s="147">
        <v>0</v>
      </c>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241"/>
      <c r="D36" s="242"/>
      <c r="E36" s="242"/>
      <c r="F36" s="242"/>
      <c r="G36" s="242"/>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x14ac:dyDescent="0.2">
      <c r="A37" s="3"/>
      <c r="B37" s="4"/>
      <c r="C37" s="181"/>
      <c r="D37" s="6"/>
      <c r="E37" s="3"/>
      <c r="F37" s="3"/>
      <c r="G37" s="3"/>
      <c r="H37" s="3"/>
      <c r="I37" s="3"/>
      <c r="J37" s="3"/>
      <c r="K37" s="3"/>
      <c r="L37" s="3"/>
      <c r="M37" s="3"/>
      <c r="N37" s="3"/>
      <c r="O37" s="3"/>
      <c r="P37" s="3"/>
      <c r="Q37" s="3"/>
      <c r="R37" s="3"/>
      <c r="S37" s="3"/>
      <c r="T37" s="3"/>
      <c r="U37" s="3"/>
      <c r="V37" s="3"/>
      <c r="W37" s="3"/>
      <c r="X37" s="3"/>
      <c r="AE37">
        <v>15</v>
      </c>
      <c r="AF37">
        <v>21</v>
      </c>
      <c r="AG37" t="s">
        <v>150</v>
      </c>
    </row>
    <row r="38" spans="1:60" x14ac:dyDescent="0.2">
      <c r="A38" s="150"/>
      <c r="B38" s="151" t="s">
        <v>29</v>
      </c>
      <c r="C38" s="182"/>
      <c r="D38" s="152"/>
      <c r="E38" s="153"/>
      <c r="F38" s="153"/>
      <c r="G38" s="177">
        <f>G8</f>
        <v>0</v>
      </c>
      <c r="H38" s="3"/>
      <c r="I38" s="3"/>
      <c r="J38" s="3"/>
      <c r="K38" s="3"/>
      <c r="L38" s="3"/>
      <c r="M38" s="3"/>
      <c r="N38" s="3"/>
      <c r="O38" s="3"/>
      <c r="P38" s="3"/>
      <c r="Q38" s="3"/>
      <c r="R38" s="3"/>
      <c r="S38" s="3"/>
      <c r="T38" s="3"/>
      <c r="U38" s="3"/>
      <c r="V38" s="3"/>
      <c r="W38" s="3"/>
      <c r="X38" s="3"/>
      <c r="AE38">
        <f>SUMIF(L7:L36,AE37,G7:G36)</f>
        <v>0</v>
      </c>
      <c r="AF38">
        <f>SUMIF(L7:L36,AF37,G7:G36)</f>
        <v>0</v>
      </c>
      <c r="AG38" t="s">
        <v>419</v>
      </c>
    </row>
    <row r="39" spans="1:60" x14ac:dyDescent="0.2">
      <c r="C39" s="183"/>
      <c r="D39" s="10"/>
      <c r="AG39" t="s">
        <v>421</v>
      </c>
    </row>
    <row r="40" spans="1:60" x14ac:dyDescent="0.2">
      <c r="D40" s="10"/>
    </row>
    <row r="41" spans="1:60" x14ac:dyDescent="0.2">
      <c r="D41" s="10"/>
    </row>
    <row r="42" spans="1:60" x14ac:dyDescent="0.2">
      <c r="D42" s="10"/>
    </row>
    <row r="43" spans="1:60" x14ac:dyDescent="0.2">
      <c r="D43" s="10"/>
    </row>
    <row r="44" spans="1:60" x14ac:dyDescent="0.2">
      <c r="D44" s="10"/>
    </row>
    <row r="45" spans="1:60" x14ac:dyDescent="0.2">
      <c r="D45" s="10"/>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HeYOdT399+EOVd1e8erQVI/6VARkUQUxT+tHXni/xOd0Bt8wM7bmMKWILFoRsWfYs3h7q44himUARDhB1OQbAQ==" saltValue="L53mcq8d5tDFnFnr7Y+FjQ==" spinCount="100000" sheet="1"/>
  <mergeCells count="30">
    <mergeCell ref="C11:G11"/>
    <mergeCell ref="A1:G1"/>
    <mergeCell ref="C2:G2"/>
    <mergeCell ref="C3:G3"/>
    <mergeCell ref="C4:G4"/>
    <mergeCell ref="C10:G10"/>
    <mergeCell ref="C23:G23"/>
    <mergeCell ref="C12:G12"/>
    <mergeCell ref="C13:G13"/>
    <mergeCell ref="C14:G14"/>
    <mergeCell ref="C15:G15"/>
    <mergeCell ref="C16:G16"/>
    <mergeCell ref="C17:G17"/>
    <mergeCell ref="C18:G18"/>
    <mergeCell ref="C19:G19"/>
    <mergeCell ref="C20:G20"/>
    <mergeCell ref="C21:G21"/>
    <mergeCell ref="C22:G22"/>
    <mergeCell ref="C36:G36"/>
    <mergeCell ref="C24:G24"/>
    <mergeCell ref="C25:G25"/>
    <mergeCell ref="C26:G26"/>
    <mergeCell ref="C27:G27"/>
    <mergeCell ref="C28:G28"/>
    <mergeCell ref="C29:G29"/>
    <mergeCell ref="C30:G30"/>
    <mergeCell ref="C31:G31"/>
    <mergeCell ref="C32:G32"/>
    <mergeCell ref="C33:G33"/>
    <mergeCell ref="C34:G3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71</v>
      </c>
      <c r="C3" s="252" t="s">
        <v>72</v>
      </c>
      <c r="D3" s="253"/>
      <c r="E3" s="253"/>
      <c r="F3" s="253"/>
      <c r="G3" s="254"/>
      <c r="AC3" s="121" t="s">
        <v>139</v>
      </c>
      <c r="AG3" t="s">
        <v>140</v>
      </c>
    </row>
    <row r="4" spans="1:60" ht="24.95" customHeight="1" x14ac:dyDescent="0.2">
      <c r="A4" s="140" t="s">
        <v>9</v>
      </c>
      <c r="B4" s="141" t="s">
        <v>71</v>
      </c>
      <c r="C4" s="255" t="s">
        <v>73</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SUMIF(AG9:AG47,"&lt;&gt;NOR",G9:G47)</f>
        <v>0</v>
      </c>
      <c r="H8" s="167"/>
      <c r="I8" s="167">
        <f>SUM(I9:I47)</f>
        <v>0</v>
      </c>
      <c r="J8" s="167"/>
      <c r="K8" s="167">
        <f>SUM(K9:K47)</f>
        <v>0</v>
      </c>
      <c r="L8" s="167"/>
      <c r="M8" s="167">
        <f>SUM(M9:M47)</f>
        <v>0</v>
      </c>
      <c r="N8" s="167"/>
      <c r="O8" s="167">
        <f>SUM(O9:O47)</f>
        <v>23.419999999999998</v>
      </c>
      <c r="P8" s="167"/>
      <c r="Q8" s="167">
        <f>SUM(Q9:Q47)</f>
        <v>0</v>
      </c>
      <c r="R8" s="167"/>
      <c r="S8" s="167"/>
      <c r="T8" s="168"/>
      <c r="U8" s="162"/>
      <c r="V8" s="162">
        <f>SUM(V9:V47)</f>
        <v>20.47</v>
      </c>
      <c r="W8" s="162"/>
      <c r="X8" s="162"/>
      <c r="AG8" t="s">
        <v>164</v>
      </c>
    </row>
    <row r="9" spans="1:60" outlineLevel="1" x14ac:dyDescent="0.2">
      <c r="A9" s="169">
        <v>1</v>
      </c>
      <c r="B9" s="170" t="s">
        <v>1362</v>
      </c>
      <c r="C9" s="179" t="s">
        <v>1363</v>
      </c>
      <c r="D9" s="171" t="s">
        <v>243</v>
      </c>
      <c r="E9" s="172">
        <v>12</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0.2</v>
      </c>
      <c r="V9" s="156">
        <f>ROUND(E9*U9,2)</f>
        <v>2.4</v>
      </c>
      <c r="W9" s="156"/>
      <c r="X9" s="156" t="s">
        <v>171</v>
      </c>
      <c r="Y9" s="147"/>
      <c r="Z9" s="147"/>
      <c r="AA9" s="147"/>
      <c r="AB9" s="147"/>
      <c r="AC9" s="147"/>
      <c r="AD9" s="147"/>
      <c r="AE9" s="147"/>
      <c r="AF9" s="147"/>
      <c r="AG9" s="147" t="s">
        <v>1364</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33.75" outlineLevel="1" x14ac:dyDescent="0.2">
      <c r="A10" s="154"/>
      <c r="B10" s="155"/>
      <c r="C10" s="245" t="s">
        <v>1365</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76" t="str">
        <f>C10</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0" s="147"/>
      <c r="BC10" s="147"/>
      <c r="BD10" s="147"/>
      <c r="BE10" s="147"/>
      <c r="BF10" s="147"/>
      <c r="BG10" s="147"/>
      <c r="BH10" s="147"/>
    </row>
    <row r="11" spans="1:60" outlineLevel="1" x14ac:dyDescent="0.2">
      <c r="A11" s="154"/>
      <c r="B11" s="155"/>
      <c r="C11" s="180" t="s">
        <v>1366</v>
      </c>
      <c r="D11" s="157"/>
      <c r="E11" s="158">
        <v>12</v>
      </c>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241"/>
      <c r="D12" s="242"/>
      <c r="E12" s="242"/>
      <c r="F12" s="242"/>
      <c r="G12" s="242"/>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69">
        <v>2</v>
      </c>
      <c r="B13" s="170" t="s">
        <v>1367</v>
      </c>
      <c r="C13" s="179" t="s">
        <v>1368</v>
      </c>
      <c r="D13" s="171" t="s">
        <v>243</v>
      </c>
      <c r="E13" s="172">
        <v>12</v>
      </c>
      <c r="F13" s="173"/>
      <c r="G13" s="174">
        <f>ROUND(E13*F13,2)</f>
        <v>0</v>
      </c>
      <c r="H13" s="173"/>
      <c r="I13" s="174">
        <f>ROUND(E13*H13,2)</f>
        <v>0</v>
      </c>
      <c r="J13" s="173"/>
      <c r="K13" s="174">
        <f>ROUND(E13*J13,2)</f>
        <v>0</v>
      </c>
      <c r="L13" s="174">
        <v>21</v>
      </c>
      <c r="M13" s="174">
        <f>G13*(1+L13/100)</f>
        <v>0</v>
      </c>
      <c r="N13" s="174">
        <v>0</v>
      </c>
      <c r="O13" s="174">
        <f>ROUND(E13*N13,2)</f>
        <v>0</v>
      </c>
      <c r="P13" s="174">
        <v>0</v>
      </c>
      <c r="Q13" s="174">
        <f>ROUND(E13*P13,2)</f>
        <v>0</v>
      </c>
      <c r="R13" s="174" t="s">
        <v>244</v>
      </c>
      <c r="S13" s="174" t="s">
        <v>169</v>
      </c>
      <c r="T13" s="175" t="s">
        <v>170</v>
      </c>
      <c r="U13" s="156">
        <v>8.4000000000000005E-2</v>
      </c>
      <c r="V13" s="156">
        <f>ROUND(E13*U13,2)</f>
        <v>1.01</v>
      </c>
      <c r="W13" s="156"/>
      <c r="X13" s="156" t="s">
        <v>171</v>
      </c>
      <c r="Y13" s="147"/>
      <c r="Z13" s="147"/>
      <c r="AA13" s="147"/>
      <c r="AB13" s="147"/>
      <c r="AC13" s="147"/>
      <c r="AD13" s="147"/>
      <c r="AE13" s="147"/>
      <c r="AF13" s="147"/>
      <c r="AG13" s="147" t="s">
        <v>1364</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33.75" outlineLevel="1" x14ac:dyDescent="0.2">
      <c r="A14" s="154"/>
      <c r="B14" s="155"/>
      <c r="C14" s="245" t="s">
        <v>1365</v>
      </c>
      <c r="D14" s="246"/>
      <c r="E14" s="246"/>
      <c r="F14" s="246"/>
      <c r="G14" s="246"/>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174</v>
      </c>
      <c r="AH14" s="147"/>
      <c r="AI14" s="147"/>
      <c r="AJ14" s="147"/>
      <c r="AK14" s="147"/>
      <c r="AL14" s="147"/>
      <c r="AM14" s="147"/>
      <c r="AN14" s="147"/>
      <c r="AO14" s="147"/>
      <c r="AP14" s="147"/>
      <c r="AQ14" s="147"/>
      <c r="AR14" s="147"/>
      <c r="AS14" s="147"/>
      <c r="AT14" s="147"/>
      <c r="AU14" s="147"/>
      <c r="AV14" s="147"/>
      <c r="AW14" s="147"/>
      <c r="AX14" s="147"/>
      <c r="AY14" s="147"/>
      <c r="AZ14" s="147"/>
      <c r="BA14" s="176" t="str">
        <f>C14</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14" s="147"/>
      <c r="BC14" s="147"/>
      <c r="BD14" s="147"/>
      <c r="BE14" s="147"/>
      <c r="BF14" s="147"/>
      <c r="BG14" s="147"/>
      <c r="BH14" s="147"/>
    </row>
    <row r="15" spans="1:60" outlineLevel="1" x14ac:dyDescent="0.2">
      <c r="A15" s="154"/>
      <c r="B15" s="155"/>
      <c r="C15" s="241"/>
      <c r="D15" s="242"/>
      <c r="E15" s="242"/>
      <c r="F15" s="242"/>
      <c r="G15" s="242"/>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178</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69">
        <v>3</v>
      </c>
      <c r="B16" s="170" t="s">
        <v>1369</v>
      </c>
      <c r="C16" s="179" t="s">
        <v>1370</v>
      </c>
      <c r="D16" s="171" t="s">
        <v>243</v>
      </c>
      <c r="E16" s="172">
        <v>0.5</v>
      </c>
      <c r="F16" s="173"/>
      <c r="G16" s="174">
        <f>ROUND(E16*F16,2)</f>
        <v>0</v>
      </c>
      <c r="H16" s="173"/>
      <c r="I16" s="174">
        <f>ROUND(E16*H16,2)</f>
        <v>0</v>
      </c>
      <c r="J16" s="173"/>
      <c r="K16" s="174">
        <f>ROUND(E16*J16,2)</f>
        <v>0</v>
      </c>
      <c r="L16" s="174">
        <v>21</v>
      </c>
      <c r="M16" s="174">
        <f>G16*(1+L16/100)</f>
        <v>0</v>
      </c>
      <c r="N16" s="174">
        <v>0</v>
      </c>
      <c r="O16" s="174">
        <f>ROUND(E16*N16,2)</f>
        <v>0</v>
      </c>
      <c r="P16" s="174">
        <v>0</v>
      </c>
      <c r="Q16" s="174">
        <f>ROUND(E16*P16,2)</f>
        <v>0</v>
      </c>
      <c r="R16" s="174" t="s">
        <v>244</v>
      </c>
      <c r="S16" s="174" t="s">
        <v>169</v>
      </c>
      <c r="T16" s="175" t="s">
        <v>170</v>
      </c>
      <c r="U16" s="156">
        <v>3.5329999999999999</v>
      </c>
      <c r="V16" s="156">
        <f>ROUND(E16*U16,2)</f>
        <v>1.77</v>
      </c>
      <c r="W16" s="156"/>
      <c r="X16" s="156" t="s">
        <v>171</v>
      </c>
      <c r="Y16" s="147"/>
      <c r="Z16" s="147"/>
      <c r="AA16" s="147"/>
      <c r="AB16" s="147"/>
      <c r="AC16" s="147"/>
      <c r="AD16" s="147"/>
      <c r="AE16" s="147"/>
      <c r="AF16" s="147"/>
      <c r="AG16" s="147" t="s">
        <v>1364</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245" t="s">
        <v>1371</v>
      </c>
      <c r="D17" s="246"/>
      <c r="E17" s="246"/>
      <c r="F17" s="246"/>
      <c r="G17" s="246"/>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174</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241"/>
      <c r="D18" s="242"/>
      <c r="E18" s="242"/>
      <c r="F18" s="242"/>
      <c r="G18" s="242"/>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22.5" outlineLevel="1" x14ac:dyDescent="0.2">
      <c r="A19" s="169">
        <v>4</v>
      </c>
      <c r="B19" s="170" t="s">
        <v>1372</v>
      </c>
      <c r="C19" s="179" t="s">
        <v>1373</v>
      </c>
      <c r="D19" s="171" t="s">
        <v>167</v>
      </c>
      <c r="E19" s="172">
        <v>24</v>
      </c>
      <c r="F19" s="173"/>
      <c r="G19" s="174">
        <f>ROUND(E19*F19,2)</f>
        <v>0</v>
      </c>
      <c r="H19" s="173"/>
      <c r="I19" s="174">
        <f>ROUND(E19*H19,2)</f>
        <v>0</v>
      </c>
      <c r="J19" s="173"/>
      <c r="K19" s="174">
        <f>ROUND(E19*J19,2)</f>
        <v>0</v>
      </c>
      <c r="L19" s="174">
        <v>21</v>
      </c>
      <c r="M19" s="174">
        <f>G19*(1+L19/100)</f>
        <v>0</v>
      </c>
      <c r="N19" s="174">
        <v>9.8999999999999999E-4</v>
      </c>
      <c r="O19" s="174">
        <f>ROUND(E19*N19,2)</f>
        <v>0.02</v>
      </c>
      <c r="P19" s="174">
        <v>0</v>
      </c>
      <c r="Q19" s="174">
        <f>ROUND(E19*P19,2)</f>
        <v>0</v>
      </c>
      <c r="R19" s="174" t="s">
        <v>244</v>
      </c>
      <c r="S19" s="174" t="s">
        <v>169</v>
      </c>
      <c r="T19" s="175" t="s">
        <v>170</v>
      </c>
      <c r="U19" s="156">
        <v>0.23599999999999999</v>
      </c>
      <c r="V19" s="156">
        <f>ROUND(E19*U19,2)</f>
        <v>5.66</v>
      </c>
      <c r="W19" s="156"/>
      <c r="X19" s="156" t="s">
        <v>171</v>
      </c>
      <c r="Y19" s="147"/>
      <c r="Z19" s="147"/>
      <c r="AA19" s="147"/>
      <c r="AB19" s="147"/>
      <c r="AC19" s="147"/>
      <c r="AD19" s="147"/>
      <c r="AE19" s="147"/>
      <c r="AF19" s="147"/>
      <c r="AG19" s="147" t="s">
        <v>1364</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5" t="s">
        <v>1374</v>
      </c>
      <c r="D20" s="246"/>
      <c r="E20" s="246"/>
      <c r="F20" s="246"/>
      <c r="G20" s="246"/>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174</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180" t="s">
        <v>1375</v>
      </c>
      <c r="D21" s="157"/>
      <c r="E21" s="158">
        <v>24</v>
      </c>
      <c r="F21" s="156"/>
      <c r="G21" s="15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1"/>
      <c r="D22" s="242"/>
      <c r="E22" s="242"/>
      <c r="F22" s="242"/>
      <c r="G22" s="242"/>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69">
        <v>5</v>
      </c>
      <c r="B23" s="170" t="s">
        <v>1376</v>
      </c>
      <c r="C23" s="179" t="s">
        <v>1377</v>
      </c>
      <c r="D23" s="171" t="s">
        <v>167</v>
      </c>
      <c r="E23" s="172">
        <v>24</v>
      </c>
      <c r="F23" s="173"/>
      <c r="G23" s="174">
        <f>ROUND(E23*F23,2)</f>
        <v>0</v>
      </c>
      <c r="H23" s="173"/>
      <c r="I23" s="174">
        <f>ROUND(E23*H23,2)</f>
        <v>0</v>
      </c>
      <c r="J23" s="173"/>
      <c r="K23" s="174">
        <f>ROUND(E23*J23,2)</f>
        <v>0</v>
      </c>
      <c r="L23" s="174">
        <v>21</v>
      </c>
      <c r="M23" s="174">
        <f>G23*(1+L23/100)</f>
        <v>0</v>
      </c>
      <c r="N23" s="174">
        <v>0</v>
      </c>
      <c r="O23" s="174">
        <f>ROUND(E23*N23,2)</f>
        <v>0</v>
      </c>
      <c r="P23" s="174">
        <v>0</v>
      </c>
      <c r="Q23" s="174">
        <f>ROUND(E23*P23,2)</f>
        <v>0</v>
      </c>
      <c r="R23" s="174" t="s">
        <v>244</v>
      </c>
      <c r="S23" s="174" t="s">
        <v>169</v>
      </c>
      <c r="T23" s="175" t="s">
        <v>170</v>
      </c>
      <c r="U23" s="156">
        <v>7.0000000000000007E-2</v>
      </c>
      <c r="V23" s="156">
        <f>ROUND(E23*U23,2)</f>
        <v>1.68</v>
      </c>
      <c r="W23" s="156"/>
      <c r="X23" s="156" t="s">
        <v>171</v>
      </c>
      <c r="Y23" s="147"/>
      <c r="Z23" s="147"/>
      <c r="AA23" s="147"/>
      <c r="AB23" s="147"/>
      <c r="AC23" s="147"/>
      <c r="AD23" s="147"/>
      <c r="AE23" s="147"/>
      <c r="AF23" s="147"/>
      <c r="AG23" s="147" t="s">
        <v>1364</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245" t="s">
        <v>1378</v>
      </c>
      <c r="D24" s="246"/>
      <c r="E24" s="246"/>
      <c r="F24" s="246"/>
      <c r="G24" s="24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174</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1"/>
      <c r="D25" s="242"/>
      <c r="E25" s="242"/>
      <c r="F25" s="242"/>
      <c r="G25" s="242"/>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69">
        <v>6</v>
      </c>
      <c r="B26" s="170" t="s">
        <v>1379</v>
      </c>
      <c r="C26" s="179" t="s">
        <v>1380</v>
      </c>
      <c r="D26" s="171" t="s">
        <v>243</v>
      </c>
      <c r="E26" s="172">
        <v>12</v>
      </c>
      <c r="F26" s="173"/>
      <c r="G26" s="174">
        <f>ROUND(E26*F26,2)</f>
        <v>0</v>
      </c>
      <c r="H26" s="173"/>
      <c r="I26" s="174">
        <f>ROUND(E26*H26,2)</f>
        <v>0</v>
      </c>
      <c r="J26" s="173"/>
      <c r="K26" s="174">
        <f>ROUND(E26*J26,2)</f>
        <v>0</v>
      </c>
      <c r="L26" s="174">
        <v>21</v>
      </c>
      <c r="M26" s="174">
        <f>G26*(1+L26/100)</f>
        <v>0</v>
      </c>
      <c r="N26" s="174">
        <v>0</v>
      </c>
      <c r="O26" s="174">
        <f>ROUND(E26*N26,2)</f>
        <v>0</v>
      </c>
      <c r="P26" s="174">
        <v>0</v>
      </c>
      <c r="Q26" s="174">
        <f>ROUND(E26*P26,2)</f>
        <v>0</v>
      </c>
      <c r="R26" s="174" t="s">
        <v>244</v>
      </c>
      <c r="S26" s="174" t="s">
        <v>169</v>
      </c>
      <c r="T26" s="175" t="s">
        <v>170</v>
      </c>
      <c r="U26" s="156">
        <v>0.34499999999999997</v>
      </c>
      <c r="V26" s="156">
        <f>ROUND(E26*U26,2)</f>
        <v>4.1399999999999997</v>
      </c>
      <c r="W26" s="156"/>
      <c r="X26" s="156" t="s">
        <v>171</v>
      </c>
      <c r="Y26" s="147"/>
      <c r="Z26" s="147"/>
      <c r="AA26" s="147"/>
      <c r="AB26" s="147"/>
      <c r="AC26" s="147"/>
      <c r="AD26" s="147"/>
      <c r="AE26" s="147"/>
      <c r="AF26" s="147"/>
      <c r="AG26" s="147" t="s">
        <v>1364</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245" t="s">
        <v>1381</v>
      </c>
      <c r="D27" s="246"/>
      <c r="E27" s="246"/>
      <c r="F27" s="246"/>
      <c r="G27" s="24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174</v>
      </c>
      <c r="AH27" s="147"/>
      <c r="AI27" s="147"/>
      <c r="AJ27" s="147"/>
      <c r="AK27" s="147"/>
      <c r="AL27" s="147"/>
      <c r="AM27" s="147"/>
      <c r="AN27" s="147"/>
      <c r="AO27" s="147"/>
      <c r="AP27" s="147"/>
      <c r="AQ27" s="147"/>
      <c r="AR27" s="147"/>
      <c r="AS27" s="147"/>
      <c r="AT27" s="147"/>
      <c r="AU27" s="147"/>
      <c r="AV27" s="147"/>
      <c r="AW27" s="147"/>
      <c r="AX27" s="147"/>
      <c r="AY27" s="147"/>
      <c r="AZ27" s="147"/>
      <c r="BA27" s="176" t="str">
        <f>C27</f>
        <v>bez naložení do dopravní nádoby, ale s vyprázdněním dopravní nádoby na hromadu nebo na dopravní prostředek,</v>
      </c>
      <c r="BB27" s="147"/>
      <c r="BC27" s="147"/>
      <c r="BD27" s="147"/>
      <c r="BE27" s="147"/>
      <c r="BF27" s="147"/>
      <c r="BG27" s="147"/>
      <c r="BH27" s="147"/>
    </row>
    <row r="28" spans="1:60" outlineLevel="1" x14ac:dyDescent="0.2">
      <c r="A28" s="154"/>
      <c r="B28" s="155"/>
      <c r="C28" s="241"/>
      <c r="D28" s="242"/>
      <c r="E28" s="242"/>
      <c r="F28" s="242"/>
      <c r="G28" s="242"/>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ht="22.5" outlineLevel="1" x14ac:dyDescent="0.2">
      <c r="A29" s="169">
        <v>7</v>
      </c>
      <c r="B29" s="170" t="s">
        <v>1382</v>
      </c>
      <c r="C29" s="179" t="s">
        <v>1383</v>
      </c>
      <c r="D29" s="171" t="s">
        <v>243</v>
      </c>
      <c r="E29" s="172">
        <v>12</v>
      </c>
      <c r="F29" s="173"/>
      <c r="G29" s="174">
        <f>ROUND(E29*F29,2)</f>
        <v>0</v>
      </c>
      <c r="H29" s="173"/>
      <c r="I29" s="174">
        <f>ROUND(E29*H29,2)</f>
        <v>0</v>
      </c>
      <c r="J29" s="173"/>
      <c r="K29" s="174">
        <f>ROUND(E29*J29,2)</f>
        <v>0</v>
      </c>
      <c r="L29" s="174">
        <v>21</v>
      </c>
      <c r="M29" s="174">
        <f>G29*(1+L29/100)</f>
        <v>0</v>
      </c>
      <c r="N29" s="174">
        <v>0</v>
      </c>
      <c r="O29" s="174">
        <f>ROUND(E29*N29,2)</f>
        <v>0</v>
      </c>
      <c r="P29" s="174">
        <v>0</v>
      </c>
      <c r="Q29" s="174">
        <f>ROUND(E29*P29,2)</f>
        <v>0</v>
      </c>
      <c r="R29" s="174" t="s">
        <v>244</v>
      </c>
      <c r="S29" s="174" t="s">
        <v>169</v>
      </c>
      <c r="T29" s="175" t="s">
        <v>170</v>
      </c>
      <c r="U29" s="156">
        <v>1.0999999999999999E-2</v>
      </c>
      <c r="V29" s="156">
        <f>ROUND(E29*U29,2)</f>
        <v>0.13</v>
      </c>
      <c r="W29" s="156"/>
      <c r="X29" s="156" t="s">
        <v>171</v>
      </c>
      <c r="Y29" s="147"/>
      <c r="Z29" s="147"/>
      <c r="AA29" s="147"/>
      <c r="AB29" s="147"/>
      <c r="AC29" s="147"/>
      <c r="AD29" s="147"/>
      <c r="AE29" s="147"/>
      <c r="AF29" s="147"/>
      <c r="AG29" s="147" t="s">
        <v>1364</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5" t="s">
        <v>1384</v>
      </c>
      <c r="D30" s="246"/>
      <c r="E30" s="246"/>
      <c r="F30" s="246"/>
      <c r="G30" s="246"/>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174</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241"/>
      <c r="D31" s="242"/>
      <c r="E31" s="242"/>
      <c r="F31" s="242"/>
      <c r="G31" s="242"/>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178</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22.5" outlineLevel="1" x14ac:dyDescent="0.2">
      <c r="A32" s="169">
        <v>8</v>
      </c>
      <c r="B32" s="170" t="s">
        <v>1045</v>
      </c>
      <c r="C32" s="179" t="s">
        <v>1046</v>
      </c>
      <c r="D32" s="171" t="s">
        <v>243</v>
      </c>
      <c r="E32" s="172">
        <v>10.717000000000001</v>
      </c>
      <c r="F32" s="173"/>
      <c r="G32" s="174">
        <f>ROUND(E32*F32,2)</f>
        <v>0</v>
      </c>
      <c r="H32" s="173"/>
      <c r="I32" s="174">
        <f>ROUND(E32*H32,2)</f>
        <v>0</v>
      </c>
      <c r="J32" s="173"/>
      <c r="K32" s="174">
        <f>ROUND(E32*J32,2)</f>
        <v>0</v>
      </c>
      <c r="L32" s="174">
        <v>21</v>
      </c>
      <c r="M32" s="174">
        <f>G32*(1+L32/100)</f>
        <v>0</v>
      </c>
      <c r="N32" s="174">
        <v>0</v>
      </c>
      <c r="O32" s="174">
        <f>ROUND(E32*N32,2)</f>
        <v>0</v>
      </c>
      <c r="P32" s="174">
        <v>0</v>
      </c>
      <c r="Q32" s="174">
        <f>ROUND(E32*P32,2)</f>
        <v>0</v>
      </c>
      <c r="R32" s="174" t="s">
        <v>244</v>
      </c>
      <c r="S32" s="174" t="s">
        <v>169</v>
      </c>
      <c r="T32" s="175" t="s">
        <v>170</v>
      </c>
      <c r="U32" s="156">
        <v>0.20200000000000001</v>
      </c>
      <c r="V32" s="156">
        <f>ROUND(E32*U32,2)</f>
        <v>2.16</v>
      </c>
      <c r="W32" s="156"/>
      <c r="X32" s="156" t="s">
        <v>171</v>
      </c>
      <c r="Y32" s="147"/>
      <c r="Z32" s="147"/>
      <c r="AA32" s="147"/>
      <c r="AB32" s="147"/>
      <c r="AC32" s="147"/>
      <c r="AD32" s="147"/>
      <c r="AE32" s="147"/>
      <c r="AF32" s="147"/>
      <c r="AG32" s="147" t="s">
        <v>1364</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245" t="s">
        <v>905</v>
      </c>
      <c r="D33" s="246"/>
      <c r="E33" s="246"/>
      <c r="F33" s="246"/>
      <c r="G33" s="246"/>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174</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180" t="s">
        <v>1385</v>
      </c>
      <c r="D34" s="157"/>
      <c r="E34" s="158">
        <v>10.72</v>
      </c>
      <c r="F34" s="156"/>
      <c r="G34" s="156"/>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176</v>
      </c>
      <c r="AH34" s="147">
        <v>0</v>
      </c>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1"/>
      <c r="D35" s="242"/>
      <c r="E35" s="242"/>
      <c r="F35" s="242"/>
      <c r="G35" s="242"/>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178</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69">
        <v>9</v>
      </c>
      <c r="B36" s="170" t="s">
        <v>1386</v>
      </c>
      <c r="C36" s="179" t="s">
        <v>1387</v>
      </c>
      <c r="D36" s="171" t="s">
        <v>243</v>
      </c>
      <c r="E36" s="172">
        <v>0.96</v>
      </c>
      <c r="F36" s="173"/>
      <c r="G36" s="174">
        <f>ROUND(E36*F36,2)</f>
        <v>0</v>
      </c>
      <c r="H36" s="173"/>
      <c r="I36" s="174">
        <f>ROUND(E36*H36,2)</f>
        <v>0</v>
      </c>
      <c r="J36" s="173"/>
      <c r="K36" s="174">
        <f>ROUND(E36*J36,2)</f>
        <v>0</v>
      </c>
      <c r="L36" s="174">
        <v>21</v>
      </c>
      <c r="M36" s="174">
        <f>G36*(1+L36/100)</f>
        <v>0</v>
      </c>
      <c r="N36" s="174">
        <v>0</v>
      </c>
      <c r="O36" s="174">
        <f>ROUND(E36*N36,2)</f>
        <v>0</v>
      </c>
      <c r="P36" s="174">
        <v>0</v>
      </c>
      <c r="Q36" s="174">
        <f>ROUND(E36*P36,2)</f>
        <v>0</v>
      </c>
      <c r="R36" s="174" t="s">
        <v>244</v>
      </c>
      <c r="S36" s="174" t="s">
        <v>169</v>
      </c>
      <c r="T36" s="175" t="s">
        <v>170</v>
      </c>
      <c r="U36" s="156">
        <v>1.587</v>
      </c>
      <c r="V36" s="156">
        <f>ROUND(E36*U36,2)</f>
        <v>1.52</v>
      </c>
      <c r="W36" s="156"/>
      <c r="X36" s="156" t="s">
        <v>171</v>
      </c>
      <c r="Y36" s="147"/>
      <c r="Z36" s="147"/>
      <c r="AA36" s="147"/>
      <c r="AB36" s="147"/>
      <c r="AC36" s="147"/>
      <c r="AD36" s="147"/>
      <c r="AE36" s="147"/>
      <c r="AF36" s="147"/>
      <c r="AG36" s="147" t="s">
        <v>1364</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ht="22.5" outlineLevel="1" x14ac:dyDescent="0.2">
      <c r="A37" s="154"/>
      <c r="B37" s="155"/>
      <c r="C37" s="245" t="s">
        <v>1388</v>
      </c>
      <c r="D37" s="246"/>
      <c r="E37" s="246"/>
      <c r="F37" s="246"/>
      <c r="G37" s="246"/>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174</v>
      </c>
      <c r="AH37" s="147"/>
      <c r="AI37" s="147"/>
      <c r="AJ37" s="147"/>
      <c r="AK37" s="147"/>
      <c r="AL37" s="147"/>
      <c r="AM37" s="147"/>
      <c r="AN37" s="147"/>
      <c r="AO37" s="147"/>
      <c r="AP37" s="147"/>
      <c r="AQ37" s="147"/>
      <c r="AR37" s="147"/>
      <c r="AS37" s="147"/>
      <c r="AT37" s="147"/>
      <c r="AU37" s="147"/>
      <c r="AV37" s="147"/>
      <c r="AW37" s="147"/>
      <c r="AX37" s="147"/>
      <c r="AY37" s="147"/>
      <c r="AZ37" s="147"/>
      <c r="BA37" s="176" t="str">
        <f>C37</f>
        <v>sypaninou z vhodných hornin tř. 1 - 4 nebo materiálem připraveným podél výkopu ve vzdálenosti do 3 m od jeho kraje, pro jakoukoliv hloubku výkopu a jakoukoliv míru zhutnění,</v>
      </c>
      <c r="BB37" s="147"/>
      <c r="BC37" s="147"/>
      <c r="BD37" s="147"/>
      <c r="BE37" s="147"/>
      <c r="BF37" s="147"/>
      <c r="BG37" s="147"/>
      <c r="BH37" s="147"/>
    </row>
    <row r="38" spans="1:60" outlineLevel="1" x14ac:dyDescent="0.2">
      <c r="A38" s="154"/>
      <c r="B38" s="155"/>
      <c r="C38" s="180" t="s">
        <v>1389</v>
      </c>
      <c r="D38" s="157"/>
      <c r="E38" s="158">
        <v>0.96</v>
      </c>
      <c r="F38" s="156"/>
      <c r="G38" s="156"/>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176</v>
      </c>
      <c r="AH38" s="147">
        <v>0</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241"/>
      <c r="D39" s="242"/>
      <c r="E39" s="242"/>
      <c r="F39" s="242"/>
      <c r="G39" s="242"/>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178</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69">
        <v>10</v>
      </c>
      <c r="B40" s="170" t="s">
        <v>1390</v>
      </c>
      <c r="C40" s="179" t="s">
        <v>1391</v>
      </c>
      <c r="D40" s="171" t="s">
        <v>405</v>
      </c>
      <c r="E40" s="172">
        <v>21.6</v>
      </c>
      <c r="F40" s="173"/>
      <c r="G40" s="174">
        <f>ROUND(E40*F40,2)</f>
        <v>0</v>
      </c>
      <c r="H40" s="173"/>
      <c r="I40" s="174">
        <f>ROUND(E40*H40,2)</f>
        <v>0</v>
      </c>
      <c r="J40" s="173"/>
      <c r="K40" s="174">
        <f>ROUND(E40*J40,2)</f>
        <v>0</v>
      </c>
      <c r="L40" s="174">
        <v>21</v>
      </c>
      <c r="M40" s="174">
        <f>G40*(1+L40/100)</f>
        <v>0</v>
      </c>
      <c r="N40" s="174">
        <v>0</v>
      </c>
      <c r="O40" s="174">
        <f>ROUND(E40*N40,2)</f>
        <v>0</v>
      </c>
      <c r="P40" s="174">
        <v>0</v>
      </c>
      <c r="Q40" s="174">
        <f>ROUND(E40*P40,2)</f>
        <v>0</v>
      </c>
      <c r="R40" s="174"/>
      <c r="S40" s="174" t="s">
        <v>287</v>
      </c>
      <c r="T40" s="175" t="s">
        <v>306</v>
      </c>
      <c r="U40" s="156">
        <v>0</v>
      </c>
      <c r="V40" s="156">
        <f>ROUND(E40*U40,2)</f>
        <v>0</v>
      </c>
      <c r="W40" s="156"/>
      <c r="X40" s="156" t="s">
        <v>1392</v>
      </c>
      <c r="Y40" s="147"/>
      <c r="Z40" s="147"/>
      <c r="AA40" s="147"/>
      <c r="AB40" s="147"/>
      <c r="AC40" s="147"/>
      <c r="AD40" s="147"/>
      <c r="AE40" s="147"/>
      <c r="AF40" s="147"/>
      <c r="AG40" s="147" t="s">
        <v>1393</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180" t="s">
        <v>1394</v>
      </c>
      <c r="D41" s="157"/>
      <c r="E41" s="158">
        <v>21.6</v>
      </c>
      <c r="F41" s="156"/>
      <c r="G41" s="156"/>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176</v>
      </c>
      <c r="AH41" s="147">
        <v>0</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1"/>
      <c r="D42" s="242"/>
      <c r="E42" s="242"/>
      <c r="F42" s="242"/>
      <c r="G42" s="242"/>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178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69">
        <v>11</v>
      </c>
      <c r="B43" s="170" t="s">
        <v>1395</v>
      </c>
      <c r="C43" s="179" t="s">
        <v>1396</v>
      </c>
      <c r="D43" s="171" t="s">
        <v>366</v>
      </c>
      <c r="E43" s="172">
        <v>2</v>
      </c>
      <c r="F43" s="173"/>
      <c r="G43" s="174">
        <f>ROUND(E43*F43,2)</f>
        <v>0</v>
      </c>
      <c r="H43" s="173"/>
      <c r="I43" s="174">
        <f>ROUND(E43*H43,2)</f>
        <v>0</v>
      </c>
      <c r="J43" s="173"/>
      <c r="K43" s="174">
        <f>ROUND(E43*J43,2)</f>
        <v>0</v>
      </c>
      <c r="L43" s="174">
        <v>21</v>
      </c>
      <c r="M43" s="174">
        <f>G43*(1+L43/100)</f>
        <v>0</v>
      </c>
      <c r="N43" s="174">
        <v>1</v>
      </c>
      <c r="O43" s="174">
        <f>ROUND(E43*N43,2)</f>
        <v>2</v>
      </c>
      <c r="P43" s="174">
        <v>0</v>
      </c>
      <c r="Q43" s="174">
        <f>ROUND(E43*P43,2)</f>
        <v>0</v>
      </c>
      <c r="R43" s="174" t="s">
        <v>436</v>
      </c>
      <c r="S43" s="174" t="s">
        <v>169</v>
      </c>
      <c r="T43" s="175" t="s">
        <v>170</v>
      </c>
      <c r="U43" s="156">
        <v>0</v>
      </c>
      <c r="V43" s="156">
        <f>ROUND(E43*U43,2)</f>
        <v>0</v>
      </c>
      <c r="W43" s="156"/>
      <c r="X43" s="156" t="s">
        <v>437</v>
      </c>
      <c r="Y43" s="147"/>
      <c r="Z43" s="147"/>
      <c r="AA43" s="147"/>
      <c r="AB43" s="147"/>
      <c r="AC43" s="147"/>
      <c r="AD43" s="147"/>
      <c r="AE43" s="147"/>
      <c r="AF43" s="147"/>
      <c r="AG43" s="147" t="s">
        <v>1397</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243"/>
      <c r="D44" s="244"/>
      <c r="E44" s="244"/>
      <c r="F44" s="244"/>
      <c r="G44" s="244"/>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178</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69">
        <v>12</v>
      </c>
      <c r="B45" s="170" t="s">
        <v>1398</v>
      </c>
      <c r="C45" s="179" t="s">
        <v>1399</v>
      </c>
      <c r="D45" s="171" t="s">
        <v>366</v>
      </c>
      <c r="E45" s="172">
        <v>21.4</v>
      </c>
      <c r="F45" s="173"/>
      <c r="G45" s="174">
        <f>ROUND(E45*F45,2)</f>
        <v>0</v>
      </c>
      <c r="H45" s="173"/>
      <c r="I45" s="174">
        <f>ROUND(E45*H45,2)</f>
        <v>0</v>
      </c>
      <c r="J45" s="173"/>
      <c r="K45" s="174">
        <f>ROUND(E45*J45,2)</f>
        <v>0</v>
      </c>
      <c r="L45" s="174">
        <v>21</v>
      </c>
      <c r="M45" s="174">
        <f>G45*(1+L45/100)</f>
        <v>0</v>
      </c>
      <c r="N45" s="174">
        <v>1</v>
      </c>
      <c r="O45" s="174">
        <f>ROUND(E45*N45,2)</f>
        <v>21.4</v>
      </c>
      <c r="P45" s="174">
        <v>0</v>
      </c>
      <c r="Q45" s="174">
        <f>ROUND(E45*P45,2)</f>
        <v>0</v>
      </c>
      <c r="R45" s="174" t="s">
        <v>436</v>
      </c>
      <c r="S45" s="174" t="s">
        <v>169</v>
      </c>
      <c r="T45" s="175" t="s">
        <v>170</v>
      </c>
      <c r="U45" s="156">
        <v>0</v>
      </c>
      <c r="V45" s="156">
        <f>ROUND(E45*U45,2)</f>
        <v>0</v>
      </c>
      <c r="W45" s="156"/>
      <c r="X45" s="156" t="s">
        <v>437</v>
      </c>
      <c r="Y45" s="147"/>
      <c r="Z45" s="147"/>
      <c r="AA45" s="147"/>
      <c r="AB45" s="147"/>
      <c r="AC45" s="147"/>
      <c r="AD45" s="147"/>
      <c r="AE45" s="147"/>
      <c r="AF45" s="147"/>
      <c r="AG45" s="147" t="s">
        <v>1397</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180" t="s">
        <v>1400</v>
      </c>
      <c r="D46" s="157"/>
      <c r="E46" s="158">
        <v>21.4</v>
      </c>
      <c r="F46" s="156"/>
      <c r="G46" s="156"/>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176</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241"/>
      <c r="D47" s="242"/>
      <c r="E47" s="242"/>
      <c r="F47" s="242"/>
      <c r="G47" s="242"/>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178</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x14ac:dyDescent="0.2">
      <c r="A48" s="163" t="s">
        <v>163</v>
      </c>
      <c r="B48" s="164" t="s">
        <v>90</v>
      </c>
      <c r="C48" s="178" t="s">
        <v>91</v>
      </c>
      <c r="D48" s="165"/>
      <c r="E48" s="166"/>
      <c r="F48" s="167"/>
      <c r="G48" s="167">
        <f>SUMIF(AG49:AG52,"&lt;&gt;NOR",G49:G52)</f>
        <v>0</v>
      </c>
      <c r="H48" s="167"/>
      <c r="I48" s="167">
        <f>SUM(I49:I52)</f>
        <v>0</v>
      </c>
      <c r="J48" s="167"/>
      <c r="K48" s="167">
        <f>SUM(K49:K52)</f>
        <v>0</v>
      </c>
      <c r="L48" s="167"/>
      <c r="M48" s="167">
        <f>SUM(M49:M52)</f>
        <v>0</v>
      </c>
      <c r="N48" s="167"/>
      <c r="O48" s="167">
        <f>SUM(O49:O52)</f>
        <v>0.36</v>
      </c>
      <c r="P48" s="167"/>
      <c r="Q48" s="167">
        <f>SUM(Q49:Q52)</f>
        <v>0</v>
      </c>
      <c r="R48" s="167"/>
      <c r="S48" s="167"/>
      <c r="T48" s="168"/>
      <c r="U48" s="162"/>
      <c r="V48" s="162">
        <f>SUM(V49:V52)</f>
        <v>0.54</v>
      </c>
      <c r="W48" s="162"/>
      <c r="X48" s="162"/>
      <c r="AG48" t="s">
        <v>164</v>
      </c>
    </row>
    <row r="49" spans="1:60" outlineLevel="1" x14ac:dyDescent="0.2">
      <c r="A49" s="169">
        <v>13</v>
      </c>
      <c r="B49" s="170" t="s">
        <v>1401</v>
      </c>
      <c r="C49" s="179" t="s">
        <v>1402</v>
      </c>
      <c r="D49" s="171" t="s">
        <v>243</v>
      </c>
      <c r="E49" s="172">
        <v>0.32</v>
      </c>
      <c r="F49" s="173"/>
      <c r="G49" s="174">
        <f>ROUND(E49*F49,2)</f>
        <v>0</v>
      </c>
      <c r="H49" s="173"/>
      <c r="I49" s="174">
        <f>ROUND(E49*H49,2)</f>
        <v>0</v>
      </c>
      <c r="J49" s="173"/>
      <c r="K49" s="174">
        <f>ROUND(E49*J49,2)</f>
        <v>0</v>
      </c>
      <c r="L49" s="174">
        <v>21</v>
      </c>
      <c r="M49" s="174">
        <f>G49*(1+L49/100)</f>
        <v>0</v>
      </c>
      <c r="N49" s="174">
        <v>1.1322000000000001</v>
      </c>
      <c r="O49" s="174">
        <f>ROUND(E49*N49,2)</f>
        <v>0.36</v>
      </c>
      <c r="P49" s="174">
        <v>0</v>
      </c>
      <c r="Q49" s="174">
        <f>ROUND(E49*P49,2)</f>
        <v>0</v>
      </c>
      <c r="R49" s="174" t="s">
        <v>1403</v>
      </c>
      <c r="S49" s="174" t="s">
        <v>169</v>
      </c>
      <c r="T49" s="175" t="s">
        <v>170</v>
      </c>
      <c r="U49" s="156">
        <v>1.6950000000000001</v>
      </c>
      <c r="V49" s="156">
        <f>ROUND(E49*U49,2)</f>
        <v>0.54</v>
      </c>
      <c r="W49" s="156"/>
      <c r="X49" s="156" t="s">
        <v>171</v>
      </c>
      <c r="Y49" s="147"/>
      <c r="Z49" s="147"/>
      <c r="AA49" s="147"/>
      <c r="AB49" s="147"/>
      <c r="AC49" s="147"/>
      <c r="AD49" s="147"/>
      <c r="AE49" s="147"/>
      <c r="AF49" s="147"/>
      <c r="AG49" s="147" t="s">
        <v>1364</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54"/>
      <c r="B50" s="155"/>
      <c r="C50" s="245" t="s">
        <v>1404</v>
      </c>
      <c r="D50" s="246"/>
      <c r="E50" s="246"/>
      <c r="F50" s="246"/>
      <c r="G50" s="246"/>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174</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180" t="s">
        <v>1405</v>
      </c>
      <c r="D51" s="157"/>
      <c r="E51" s="158">
        <v>0.32</v>
      </c>
      <c r="F51" s="156"/>
      <c r="G51" s="156"/>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176</v>
      </c>
      <c r="AH51" s="147">
        <v>0</v>
      </c>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1"/>
      <c r="D52" s="242"/>
      <c r="E52" s="242"/>
      <c r="F52" s="242"/>
      <c r="G52" s="242"/>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178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x14ac:dyDescent="0.2">
      <c r="A53" s="163" t="s">
        <v>163</v>
      </c>
      <c r="B53" s="164" t="s">
        <v>98</v>
      </c>
      <c r="C53" s="178" t="s">
        <v>99</v>
      </c>
      <c r="D53" s="165"/>
      <c r="E53" s="166"/>
      <c r="F53" s="167"/>
      <c r="G53" s="167">
        <f>SUMIF(AG54:AG66,"&lt;&gt;NOR",G54:G66)</f>
        <v>0</v>
      </c>
      <c r="H53" s="167"/>
      <c r="I53" s="167">
        <f>SUM(I54:I66)</f>
        <v>0</v>
      </c>
      <c r="J53" s="167"/>
      <c r="K53" s="167">
        <f>SUM(K54:K66)</f>
        <v>0</v>
      </c>
      <c r="L53" s="167"/>
      <c r="M53" s="167">
        <f>SUM(M54:M66)</f>
        <v>0</v>
      </c>
      <c r="N53" s="167"/>
      <c r="O53" s="167">
        <f>SUM(O54:O66)</f>
        <v>0</v>
      </c>
      <c r="P53" s="167"/>
      <c r="Q53" s="167">
        <f>SUM(Q54:Q66)</f>
        <v>0</v>
      </c>
      <c r="R53" s="167"/>
      <c r="S53" s="167"/>
      <c r="T53" s="168"/>
      <c r="U53" s="162"/>
      <c r="V53" s="162">
        <f>SUM(V54:V66)</f>
        <v>1.06</v>
      </c>
      <c r="W53" s="162"/>
      <c r="X53" s="162"/>
      <c r="AG53" t="s">
        <v>164</v>
      </c>
    </row>
    <row r="54" spans="1:60" ht="22.5" outlineLevel="1" x14ac:dyDescent="0.2">
      <c r="A54" s="169">
        <v>14</v>
      </c>
      <c r="B54" s="170" t="s">
        <v>1406</v>
      </c>
      <c r="C54" s="179" t="s">
        <v>1407</v>
      </c>
      <c r="D54" s="171" t="s">
        <v>230</v>
      </c>
      <c r="E54" s="172">
        <v>2</v>
      </c>
      <c r="F54" s="173"/>
      <c r="G54" s="174">
        <f>ROUND(E54*F54,2)</f>
        <v>0</v>
      </c>
      <c r="H54" s="173"/>
      <c r="I54" s="174">
        <f>ROUND(E54*H54,2)</f>
        <v>0</v>
      </c>
      <c r="J54" s="173"/>
      <c r="K54" s="174">
        <f>ROUND(E54*J54,2)</f>
        <v>0</v>
      </c>
      <c r="L54" s="174">
        <v>21</v>
      </c>
      <c r="M54" s="174">
        <f>G54*(1+L54/100)</f>
        <v>0</v>
      </c>
      <c r="N54" s="174">
        <v>0</v>
      </c>
      <c r="O54" s="174">
        <f>ROUND(E54*N54,2)</f>
        <v>0</v>
      </c>
      <c r="P54" s="174">
        <v>0</v>
      </c>
      <c r="Q54" s="174">
        <f>ROUND(E54*P54,2)</f>
        <v>0</v>
      </c>
      <c r="R54" s="174" t="s">
        <v>1403</v>
      </c>
      <c r="S54" s="174" t="s">
        <v>169</v>
      </c>
      <c r="T54" s="175" t="s">
        <v>170</v>
      </c>
      <c r="U54" s="156">
        <v>5.3999999999999999E-2</v>
      </c>
      <c r="V54" s="156">
        <f>ROUND(E54*U54,2)</f>
        <v>0.11</v>
      </c>
      <c r="W54" s="156"/>
      <c r="X54" s="156" t="s">
        <v>171</v>
      </c>
      <c r="Y54" s="147"/>
      <c r="Z54" s="147"/>
      <c r="AA54" s="147"/>
      <c r="AB54" s="147"/>
      <c r="AC54" s="147"/>
      <c r="AD54" s="147"/>
      <c r="AE54" s="147"/>
      <c r="AF54" s="147"/>
      <c r="AG54" s="147" t="s">
        <v>1364</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5" t="s">
        <v>1404</v>
      </c>
      <c r="D55" s="246"/>
      <c r="E55" s="246"/>
      <c r="F55" s="246"/>
      <c r="G55" s="246"/>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174</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1"/>
      <c r="D56" s="242"/>
      <c r="E56" s="242"/>
      <c r="F56" s="242"/>
      <c r="G56" s="242"/>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178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69">
        <v>15</v>
      </c>
      <c r="B57" s="170" t="s">
        <v>1408</v>
      </c>
      <c r="C57" s="179" t="s">
        <v>1409</v>
      </c>
      <c r="D57" s="171" t="s">
        <v>477</v>
      </c>
      <c r="E57" s="172">
        <v>1</v>
      </c>
      <c r="F57" s="173"/>
      <c r="G57" s="174">
        <f>ROUND(E57*F57,2)</f>
        <v>0</v>
      </c>
      <c r="H57" s="173"/>
      <c r="I57" s="174">
        <f>ROUND(E57*H57,2)</f>
        <v>0</v>
      </c>
      <c r="J57" s="173"/>
      <c r="K57" s="174">
        <f>ROUND(E57*J57,2)</f>
        <v>0</v>
      </c>
      <c r="L57" s="174">
        <v>21</v>
      </c>
      <c r="M57" s="174">
        <f>G57*(1+L57/100)</f>
        <v>0</v>
      </c>
      <c r="N57" s="174">
        <v>2.0000000000000002E-5</v>
      </c>
      <c r="O57" s="174">
        <f>ROUND(E57*N57,2)</f>
        <v>0</v>
      </c>
      <c r="P57" s="174">
        <v>0</v>
      </c>
      <c r="Q57" s="174">
        <f>ROUND(E57*P57,2)</f>
        <v>0</v>
      </c>
      <c r="R57" s="174" t="s">
        <v>1403</v>
      </c>
      <c r="S57" s="174" t="s">
        <v>169</v>
      </c>
      <c r="T57" s="175" t="s">
        <v>170</v>
      </c>
      <c r="U57" s="156">
        <v>0.61199999999999999</v>
      </c>
      <c r="V57" s="156">
        <f>ROUND(E57*U57,2)</f>
        <v>0.61</v>
      </c>
      <c r="W57" s="156"/>
      <c r="X57" s="156" t="s">
        <v>171</v>
      </c>
      <c r="Y57" s="147"/>
      <c r="Z57" s="147"/>
      <c r="AA57" s="147"/>
      <c r="AB57" s="147"/>
      <c r="AC57" s="147"/>
      <c r="AD57" s="147"/>
      <c r="AE57" s="147"/>
      <c r="AF57" s="147"/>
      <c r="AG57" s="147" t="s">
        <v>1364</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3"/>
      <c r="D58" s="244"/>
      <c r="E58" s="244"/>
      <c r="F58" s="244"/>
      <c r="G58" s="244"/>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178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69">
        <v>16</v>
      </c>
      <c r="B59" s="170" t="s">
        <v>1410</v>
      </c>
      <c r="C59" s="179" t="s">
        <v>1411</v>
      </c>
      <c r="D59" s="171" t="s">
        <v>477</v>
      </c>
      <c r="E59" s="172">
        <v>1</v>
      </c>
      <c r="F59" s="173"/>
      <c r="G59" s="174">
        <f>ROUND(E59*F59,2)</f>
        <v>0</v>
      </c>
      <c r="H59" s="173"/>
      <c r="I59" s="174">
        <f>ROUND(E59*H59,2)</f>
        <v>0</v>
      </c>
      <c r="J59" s="173"/>
      <c r="K59" s="174">
        <f>ROUND(E59*J59,2)</f>
        <v>0</v>
      </c>
      <c r="L59" s="174">
        <v>21</v>
      </c>
      <c r="M59" s="174">
        <f>G59*(1+L59/100)</f>
        <v>0</v>
      </c>
      <c r="N59" s="174">
        <v>2.1000000000000001E-4</v>
      </c>
      <c r="O59" s="174">
        <f>ROUND(E59*N59,2)</f>
        <v>0</v>
      </c>
      <c r="P59" s="174">
        <v>0</v>
      </c>
      <c r="Q59" s="174">
        <f>ROUND(E59*P59,2)</f>
        <v>0</v>
      </c>
      <c r="R59" s="174" t="s">
        <v>1403</v>
      </c>
      <c r="S59" s="174" t="s">
        <v>169</v>
      </c>
      <c r="T59" s="175" t="s">
        <v>170</v>
      </c>
      <c r="U59" s="156">
        <v>0.33600000000000002</v>
      </c>
      <c r="V59" s="156">
        <f>ROUND(E59*U59,2)</f>
        <v>0.34</v>
      </c>
      <c r="W59" s="156"/>
      <c r="X59" s="156" t="s">
        <v>171</v>
      </c>
      <c r="Y59" s="147"/>
      <c r="Z59" s="147"/>
      <c r="AA59" s="147"/>
      <c r="AB59" s="147"/>
      <c r="AC59" s="147"/>
      <c r="AD59" s="147"/>
      <c r="AE59" s="147"/>
      <c r="AF59" s="147"/>
      <c r="AG59" s="147" t="s">
        <v>1364</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243"/>
      <c r="D60" s="244"/>
      <c r="E60" s="244"/>
      <c r="F60" s="244"/>
      <c r="G60" s="244"/>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178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69">
        <v>17</v>
      </c>
      <c r="B61" s="170" t="s">
        <v>1412</v>
      </c>
      <c r="C61" s="179" t="s">
        <v>1413</v>
      </c>
      <c r="D61" s="171" t="s">
        <v>1414</v>
      </c>
      <c r="E61" s="172">
        <v>1</v>
      </c>
      <c r="F61" s="173"/>
      <c r="G61" s="174">
        <f>ROUND(E61*F61,2)</f>
        <v>0</v>
      </c>
      <c r="H61" s="173"/>
      <c r="I61" s="174">
        <f>ROUND(E61*H61,2)</f>
        <v>0</v>
      </c>
      <c r="J61" s="173"/>
      <c r="K61" s="174">
        <f>ROUND(E61*J61,2)</f>
        <v>0</v>
      </c>
      <c r="L61" s="174">
        <v>21</v>
      </c>
      <c r="M61" s="174">
        <f>G61*(1+L61/100)</f>
        <v>0</v>
      </c>
      <c r="N61" s="174">
        <v>0</v>
      </c>
      <c r="O61" s="174">
        <f>ROUND(E61*N61,2)</f>
        <v>0</v>
      </c>
      <c r="P61" s="174">
        <v>0</v>
      </c>
      <c r="Q61" s="174">
        <f>ROUND(E61*P61,2)</f>
        <v>0</v>
      </c>
      <c r="R61" s="174"/>
      <c r="S61" s="174" t="s">
        <v>287</v>
      </c>
      <c r="T61" s="175" t="s">
        <v>306</v>
      </c>
      <c r="U61" s="156">
        <v>0</v>
      </c>
      <c r="V61" s="156">
        <f>ROUND(E61*U61,2)</f>
        <v>0</v>
      </c>
      <c r="W61" s="156"/>
      <c r="X61" s="156" t="s">
        <v>1415</v>
      </c>
      <c r="Y61" s="147"/>
      <c r="Z61" s="147"/>
      <c r="AA61" s="147"/>
      <c r="AB61" s="147"/>
      <c r="AC61" s="147"/>
      <c r="AD61" s="147"/>
      <c r="AE61" s="147"/>
      <c r="AF61" s="147"/>
      <c r="AG61" s="147" t="s">
        <v>1416</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243"/>
      <c r="D62" s="244"/>
      <c r="E62" s="244"/>
      <c r="F62" s="244"/>
      <c r="G62" s="244"/>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178</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69">
        <v>18</v>
      </c>
      <c r="B63" s="170" t="s">
        <v>1417</v>
      </c>
      <c r="C63" s="179" t="s">
        <v>1418</v>
      </c>
      <c r="D63" s="171" t="s">
        <v>477</v>
      </c>
      <c r="E63" s="172">
        <v>4</v>
      </c>
      <c r="F63" s="173"/>
      <c r="G63" s="174">
        <f>ROUND(E63*F63,2)</f>
        <v>0</v>
      </c>
      <c r="H63" s="173"/>
      <c r="I63" s="174">
        <f>ROUND(E63*H63,2)</f>
        <v>0</v>
      </c>
      <c r="J63" s="173"/>
      <c r="K63" s="174">
        <f>ROUND(E63*J63,2)</f>
        <v>0</v>
      </c>
      <c r="L63" s="174">
        <v>21</v>
      </c>
      <c r="M63" s="174">
        <f>G63*(1+L63/100)</f>
        <v>0</v>
      </c>
      <c r="N63" s="174">
        <v>0</v>
      </c>
      <c r="O63" s="174">
        <f>ROUND(E63*N63,2)</f>
        <v>0</v>
      </c>
      <c r="P63" s="174">
        <v>0</v>
      </c>
      <c r="Q63" s="174">
        <f>ROUND(E63*P63,2)</f>
        <v>0</v>
      </c>
      <c r="R63" s="174" t="s">
        <v>436</v>
      </c>
      <c r="S63" s="174" t="s">
        <v>169</v>
      </c>
      <c r="T63" s="175" t="s">
        <v>170</v>
      </c>
      <c r="U63" s="156">
        <v>0</v>
      </c>
      <c r="V63" s="156">
        <f>ROUND(E63*U63,2)</f>
        <v>0</v>
      </c>
      <c r="W63" s="156"/>
      <c r="X63" s="156" t="s">
        <v>437</v>
      </c>
      <c r="Y63" s="147"/>
      <c r="Z63" s="147"/>
      <c r="AA63" s="147"/>
      <c r="AB63" s="147"/>
      <c r="AC63" s="147"/>
      <c r="AD63" s="147"/>
      <c r="AE63" s="147"/>
      <c r="AF63" s="147"/>
      <c r="AG63" s="147" t="s">
        <v>1397</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x14ac:dyDescent="0.2">
      <c r="A64" s="154"/>
      <c r="B64" s="155"/>
      <c r="C64" s="243"/>
      <c r="D64" s="244"/>
      <c r="E64" s="244"/>
      <c r="F64" s="244"/>
      <c r="G64" s="244"/>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178</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x14ac:dyDescent="0.2">
      <c r="A65" s="169">
        <v>19</v>
      </c>
      <c r="B65" s="170" t="s">
        <v>1419</v>
      </c>
      <c r="C65" s="179" t="s">
        <v>1420</v>
      </c>
      <c r="D65" s="171" t="s">
        <v>230</v>
      </c>
      <c r="E65" s="172">
        <v>2</v>
      </c>
      <c r="F65" s="173"/>
      <c r="G65" s="174">
        <f>ROUND(E65*F65,2)</f>
        <v>0</v>
      </c>
      <c r="H65" s="173"/>
      <c r="I65" s="174">
        <f>ROUND(E65*H65,2)</f>
        <v>0</v>
      </c>
      <c r="J65" s="173"/>
      <c r="K65" s="174">
        <f>ROUND(E65*J65,2)</f>
        <v>0</v>
      </c>
      <c r="L65" s="174">
        <v>21</v>
      </c>
      <c r="M65" s="174">
        <f>G65*(1+L65/100)</f>
        <v>0</v>
      </c>
      <c r="N65" s="174">
        <v>1.4400000000000001E-3</v>
      </c>
      <c r="O65" s="174">
        <f>ROUND(E65*N65,2)</f>
        <v>0</v>
      </c>
      <c r="P65" s="174">
        <v>0</v>
      </c>
      <c r="Q65" s="174">
        <f>ROUND(E65*P65,2)</f>
        <v>0</v>
      </c>
      <c r="R65" s="174"/>
      <c r="S65" s="174" t="s">
        <v>287</v>
      </c>
      <c r="T65" s="175" t="s">
        <v>306</v>
      </c>
      <c r="U65" s="156">
        <v>0</v>
      </c>
      <c r="V65" s="156">
        <f>ROUND(E65*U65,2)</f>
        <v>0</v>
      </c>
      <c r="W65" s="156"/>
      <c r="X65" s="156" t="s">
        <v>437</v>
      </c>
      <c r="Y65" s="147"/>
      <c r="Z65" s="147"/>
      <c r="AA65" s="147"/>
      <c r="AB65" s="147"/>
      <c r="AC65" s="147"/>
      <c r="AD65" s="147"/>
      <c r="AE65" s="147"/>
      <c r="AF65" s="147"/>
      <c r="AG65" s="147" t="s">
        <v>1397</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x14ac:dyDescent="0.2">
      <c r="A66" s="154"/>
      <c r="B66" s="155"/>
      <c r="C66" s="243"/>
      <c r="D66" s="244"/>
      <c r="E66" s="244"/>
      <c r="F66" s="244"/>
      <c r="G66" s="244"/>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178</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x14ac:dyDescent="0.2">
      <c r="A67" s="163" t="s">
        <v>163</v>
      </c>
      <c r="B67" s="164" t="s">
        <v>102</v>
      </c>
      <c r="C67" s="178" t="s">
        <v>103</v>
      </c>
      <c r="D67" s="165"/>
      <c r="E67" s="166"/>
      <c r="F67" s="167"/>
      <c r="G67" s="167">
        <f>SUMIF(AG68:AG84,"&lt;&gt;NOR",G68:G84)</f>
        <v>0</v>
      </c>
      <c r="H67" s="167"/>
      <c r="I67" s="167">
        <f>SUM(I68:I84)</f>
        <v>0</v>
      </c>
      <c r="J67" s="167"/>
      <c r="K67" s="167">
        <f>SUM(K68:K84)</f>
        <v>0</v>
      </c>
      <c r="L67" s="167"/>
      <c r="M67" s="167">
        <f>SUM(M68:M84)</f>
        <v>0</v>
      </c>
      <c r="N67" s="167"/>
      <c r="O67" s="167">
        <f>SUM(O68:O84)</f>
        <v>6.9999999999999993E-2</v>
      </c>
      <c r="P67" s="167"/>
      <c r="Q67" s="167">
        <f>SUM(Q68:Q84)</f>
        <v>0</v>
      </c>
      <c r="R67" s="167"/>
      <c r="S67" s="167"/>
      <c r="T67" s="168"/>
      <c r="U67" s="162"/>
      <c r="V67" s="162">
        <f>SUM(V68:V84)</f>
        <v>0.77</v>
      </c>
      <c r="W67" s="162"/>
      <c r="X67" s="162"/>
      <c r="AG67" t="s">
        <v>164</v>
      </c>
    </row>
    <row r="68" spans="1:60" outlineLevel="1" x14ac:dyDescent="0.2">
      <c r="A68" s="169">
        <v>20</v>
      </c>
      <c r="B68" s="170" t="s">
        <v>1421</v>
      </c>
      <c r="C68" s="179" t="s">
        <v>1422</v>
      </c>
      <c r="D68" s="171" t="s">
        <v>230</v>
      </c>
      <c r="E68" s="172">
        <v>4</v>
      </c>
      <c r="F68" s="173"/>
      <c r="G68" s="174">
        <f>ROUND(E68*F68,2)</f>
        <v>0</v>
      </c>
      <c r="H68" s="173"/>
      <c r="I68" s="174">
        <f>ROUND(E68*H68,2)</f>
        <v>0</v>
      </c>
      <c r="J68" s="173"/>
      <c r="K68" s="174">
        <f>ROUND(E68*J68,2)</f>
        <v>0</v>
      </c>
      <c r="L68" s="174">
        <v>21</v>
      </c>
      <c r="M68" s="174">
        <f>G68*(1+L68/100)</f>
        <v>0</v>
      </c>
      <c r="N68" s="174">
        <v>0</v>
      </c>
      <c r="O68" s="174">
        <f>ROUND(E68*N68,2)</f>
        <v>0</v>
      </c>
      <c r="P68" s="174">
        <v>0</v>
      </c>
      <c r="Q68" s="174">
        <f>ROUND(E68*P68,2)</f>
        <v>0</v>
      </c>
      <c r="R68" s="174"/>
      <c r="S68" s="174" t="s">
        <v>287</v>
      </c>
      <c r="T68" s="175" t="s">
        <v>306</v>
      </c>
      <c r="U68" s="156">
        <v>0</v>
      </c>
      <c r="V68" s="156">
        <f>ROUND(E68*U68,2)</f>
        <v>0</v>
      </c>
      <c r="W68" s="156"/>
      <c r="X68" s="156" t="s">
        <v>171</v>
      </c>
      <c r="Y68" s="147"/>
      <c r="Z68" s="147"/>
      <c r="AA68" s="147"/>
      <c r="AB68" s="147"/>
      <c r="AC68" s="147"/>
      <c r="AD68" s="147"/>
      <c r="AE68" s="147"/>
      <c r="AF68" s="147"/>
      <c r="AG68" s="147" t="s">
        <v>1364</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54"/>
      <c r="B69" s="155"/>
      <c r="C69" s="243"/>
      <c r="D69" s="244"/>
      <c r="E69" s="244"/>
      <c r="F69" s="244"/>
      <c r="G69" s="244"/>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178</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69">
        <v>21</v>
      </c>
      <c r="B70" s="170" t="s">
        <v>1423</v>
      </c>
      <c r="C70" s="179" t="s">
        <v>1424</v>
      </c>
      <c r="D70" s="171" t="s">
        <v>230</v>
      </c>
      <c r="E70" s="172">
        <v>4</v>
      </c>
      <c r="F70" s="173"/>
      <c r="G70" s="174">
        <f>ROUND(E70*F70,2)</f>
        <v>0</v>
      </c>
      <c r="H70" s="173"/>
      <c r="I70" s="174">
        <f>ROUND(E70*H70,2)</f>
        <v>0</v>
      </c>
      <c r="J70" s="173"/>
      <c r="K70" s="174">
        <f>ROUND(E70*J70,2)</f>
        <v>0</v>
      </c>
      <c r="L70" s="174">
        <v>21</v>
      </c>
      <c r="M70" s="174">
        <f>G70*(1+L70/100)</f>
        <v>0</v>
      </c>
      <c r="N70" s="174">
        <v>0</v>
      </c>
      <c r="O70" s="174">
        <f>ROUND(E70*N70,2)</f>
        <v>0</v>
      </c>
      <c r="P70" s="174">
        <v>0</v>
      </c>
      <c r="Q70" s="174">
        <f>ROUND(E70*P70,2)</f>
        <v>0</v>
      </c>
      <c r="R70" s="174"/>
      <c r="S70" s="174" t="s">
        <v>287</v>
      </c>
      <c r="T70" s="175" t="s">
        <v>306</v>
      </c>
      <c r="U70" s="156">
        <v>0</v>
      </c>
      <c r="V70" s="156">
        <f>ROUND(E70*U70,2)</f>
        <v>0</v>
      </c>
      <c r="W70" s="156"/>
      <c r="X70" s="156" t="s">
        <v>171</v>
      </c>
      <c r="Y70" s="147"/>
      <c r="Z70" s="147"/>
      <c r="AA70" s="147"/>
      <c r="AB70" s="147"/>
      <c r="AC70" s="147"/>
      <c r="AD70" s="147"/>
      <c r="AE70" s="147"/>
      <c r="AF70" s="147"/>
      <c r="AG70" s="147" t="s">
        <v>1364</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243"/>
      <c r="D71" s="244"/>
      <c r="E71" s="244"/>
      <c r="F71" s="244"/>
      <c r="G71" s="244"/>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178</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69">
        <v>22</v>
      </c>
      <c r="B72" s="170" t="s">
        <v>1425</v>
      </c>
      <c r="C72" s="179" t="s">
        <v>1426</v>
      </c>
      <c r="D72" s="171" t="s">
        <v>1427</v>
      </c>
      <c r="E72" s="172">
        <v>1</v>
      </c>
      <c r="F72" s="173"/>
      <c r="G72" s="174">
        <f>ROUND(E72*F72,2)</f>
        <v>0</v>
      </c>
      <c r="H72" s="173"/>
      <c r="I72" s="174">
        <f>ROUND(E72*H72,2)</f>
        <v>0</v>
      </c>
      <c r="J72" s="173"/>
      <c r="K72" s="174">
        <f>ROUND(E72*J72,2)</f>
        <v>0</v>
      </c>
      <c r="L72" s="174">
        <v>21</v>
      </c>
      <c r="M72" s="174">
        <f>G72*(1+L72/100)</f>
        <v>0</v>
      </c>
      <c r="N72" s="174">
        <v>0</v>
      </c>
      <c r="O72" s="174">
        <f>ROUND(E72*N72,2)</f>
        <v>0</v>
      </c>
      <c r="P72" s="174">
        <v>0</v>
      </c>
      <c r="Q72" s="174">
        <f>ROUND(E72*P72,2)</f>
        <v>0</v>
      </c>
      <c r="R72" s="174"/>
      <c r="S72" s="174" t="s">
        <v>287</v>
      </c>
      <c r="T72" s="175" t="s">
        <v>306</v>
      </c>
      <c r="U72" s="156">
        <v>0</v>
      </c>
      <c r="V72" s="156">
        <f>ROUND(E72*U72,2)</f>
        <v>0</v>
      </c>
      <c r="W72" s="156"/>
      <c r="X72" s="156" t="s">
        <v>171</v>
      </c>
      <c r="Y72" s="147"/>
      <c r="Z72" s="147"/>
      <c r="AA72" s="147"/>
      <c r="AB72" s="147"/>
      <c r="AC72" s="147"/>
      <c r="AD72" s="147"/>
      <c r="AE72" s="147"/>
      <c r="AF72" s="147"/>
      <c r="AG72" s="147" t="s">
        <v>1364</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243"/>
      <c r="D73" s="244"/>
      <c r="E73" s="244"/>
      <c r="F73" s="244"/>
      <c r="G73" s="244"/>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178</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69">
        <v>23</v>
      </c>
      <c r="B74" s="170" t="s">
        <v>1428</v>
      </c>
      <c r="C74" s="179" t="s">
        <v>1429</v>
      </c>
      <c r="D74" s="171" t="s">
        <v>477</v>
      </c>
      <c r="E74" s="172">
        <v>1</v>
      </c>
      <c r="F74" s="173"/>
      <c r="G74" s="174">
        <f>ROUND(E74*F74,2)</f>
        <v>0</v>
      </c>
      <c r="H74" s="173"/>
      <c r="I74" s="174">
        <f>ROUND(E74*H74,2)</f>
        <v>0</v>
      </c>
      <c r="J74" s="173"/>
      <c r="K74" s="174">
        <f>ROUND(E74*J74,2)</f>
        <v>0</v>
      </c>
      <c r="L74" s="174">
        <v>21</v>
      </c>
      <c r="M74" s="174">
        <f>G74*(1+L74/100)</f>
        <v>0</v>
      </c>
      <c r="N74" s="174">
        <v>6.0999999999999999E-2</v>
      </c>
      <c r="O74" s="174">
        <f>ROUND(E74*N74,2)</f>
        <v>0.06</v>
      </c>
      <c r="P74" s="174">
        <v>0</v>
      </c>
      <c r="Q74" s="174">
        <f>ROUND(E74*P74,2)</f>
        <v>0</v>
      </c>
      <c r="R74" s="174" t="s">
        <v>1403</v>
      </c>
      <c r="S74" s="174" t="s">
        <v>169</v>
      </c>
      <c r="T74" s="175" t="s">
        <v>170</v>
      </c>
      <c r="U74" s="156">
        <v>0.77200000000000002</v>
      </c>
      <c r="V74" s="156">
        <f>ROUND(E74*U74,2)</f>
        <v>0.77</v>
      </c>
      <c r="W74" s="156"/>
      <c r="X74" s="156" t="s">
        <v>171</v>
      </c>
      <c r="Y74" s="147"/>
      <c r="Z74" s="147"/>
      <c r="AA74" s="147"/>
      <c r="AB74" s="147"/>
      <c r="AC74" s="147"/>
      <c r="AD74" s="147"/>
      <c r="AE74" s="147"/>
      <c r="AF74" s="147"/>
      <c r="AG74" s="147" t="s">
        <v>1364</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245" t="s">
        <v>1430</v>
      </c>
      <c r="D75" s="246"/>
      <c r="E75" s="246"/>
      <c r="F75" s="246"/>
      <c r="G75" s="246"/>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174</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1"/>
      <c r="D76" s="242"/>
      <c r="E76" s="242"/>
      <c r="F76" s="242"/>
      <c r="G76" s="242"/>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69">
        <v>24</v>
      </c>
      <c r="B77" s="170" t="s">
        <v>1431</v>
      </c>
      <c r="C77" s="179" t="s">
        <v>1432</v>
      </c>
      <c r="D77" s="171" t="s">
        <v>230</v>
      </c>
      <c r="E77" s="172">
        <v>4</v>
      </c>
      <c r="F77" s="173"/>
      <c r="G77" s="174">
        <f>ROUND(E77*F77,2)</f>
        <v>0</v>
      </c>
      <c r="H77" s="173"/>
      <c r="I77" s="174">
        <f>ROUND(E77*H77,2)</f>
        <v>0</v>
      </c>
      <c r="J77" s="173"/>
      <c r="K77" s="174">
        <f>ROUND(E77*J77,2)</f>
        <v>0</v>
      </c>
      <c r="L77" s="174">
        <v>21</v>
      </c>
      <c r="M77" s="174">
        <f>G77*(1+L77/100)</f>
        <v>0</v>
      </c>
      <c r="N77" s="174">
        <v>0</v>
      </c>
      <c r="O77" s="174">
        <f>ROUND(E77*N77,2)</f>
        <v>0</v>
      </c>
      <c r="P77" s="174">
        <v>0</v>
      </c>
      <c r="Q77" s="174">
        <f>ROUND(E77*P77,2)</f>
        <v>0</v>
      </c>
      <c r="R77" s="174"/>
      <c r="S77" s="174" t="s">
        <v>287</v>
      </c>
      <c r="T77" s="175" t="s">
        <v>306</v>
      </c>
      <c r="U77" s="156">
        <v>0</v>
      </c>
      <c r="V77" s="156">
        <f>ROUND(E77*U77,2)</f>
        <v>0</v>
      </c>
      <c r="W77" s="156"/>
      <c r="X77" s="156" t="s">
        <v>437</v>
      </c>
      <c r="Y77" s="147"/>
      <c r="Z77" s="147"/>
      <c r="AA77" s="147"/>
      <c r="AB77" s="147"/>
      <c r="AC77" s="147"/>
      <c r="AD77" s="147"/>
      <c r="AE77" s="147"/>
      <c r="AF77" s="147"/>
      <c r="AG77" s="147" t="s">
        <v>1397</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54"/>
      <c r="B78" s="155"/>
      <c r="C78" s="243"/>
      <c r="D78" s="244"/>
      <c r="E78" s="244"/>
      <c r="F78" s="244"/>
      <c r="G78" s="244"/>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178</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ht="22.5" outlineLevel="1" x14ac:dyDescent="0.2">
      <c r="A79" s="169">
        <v>25</v>
      </c>
      <c r="B79" s="170" t="s">
        <v>1433</v>
      </c>
      <c r="C79" s="179" t="s">
        <v>1434</v>
      </c>
      <c r="D79" s="171" t="s">
        <v>477</v>
      </c>
      <c r="E79" s="172">
        <v>1</v>
      </c>
      <c r="F79" s="173"/>
      <c r="G79" s="174">
        <f>ROUND(E79*F79,2)</f>
        <v>0</v>
      </c>
      <c r="H79" s="173"/>
      <c r="I79" s="174">
        <f>ROUND(E79*H79,2)</f>
        <v>0</v>
      </c>
      <c r="J79" s="173"/>
      <c r="K79" s="174">
        <f>ROUND(E79*J79,2)</f>
        <v>0</v>
      </c>
      <c r="L79" s="174">
        <v>21</v>
      </c>
      <c r="M79" s="174">
        <f>G79*(1+L79/100)</f>
        <v>0</v>
      </c>
      <c r="N79" s="174">
        <v>8.0000000000000002E-3</v>
      </c>
      <c r="O79" s="174">
        <f>ROUND(E79*N79,2)</f>
        <v>0.01</v>
      </c>
      <c r="P79" s="174">
        <v>0</v>
      </c>
      <c r="Q79" s="174">
        <f>ROUND(E79*P79,2)</f>
        <v>0</v>
      </c>
      <c r="R79" s="174" t="s">
        <v>436</v>
      </c>
      <c r="S79" s="174" t="s">
        <v>1435</v>
      </c>
      <c r="T79" s="175" t="s">
        <v>1435</v>
      </c>
      <c r="U79" s="156">
        <v>0</v>
      </c>
      <c r="V79" s="156">
        <f>ROUND(E79*U79,2)</f>
        <v>0</v>
      </c>
      <c r="W79" s="156"/>
      <c r="X79" s="156" t="s">
        <v>437</v>
      </c>
      <c r="Y79" s="147"/>
      <c r="Z79" s="147"/>
      <c r="AA79" s="147"/>
      <c r="AB79" s="147"/>
      <c r="AC79" s="147"/>
      <c r="AD79" s="147"/>
      <c r="AE79" s="147"/>
      <c r="AF79" s="147"/>
      <c r="AG79" s="147" t="s">
        <v>1397</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243"/>
      <c r="D80" s="244"/>
      <c r="E80" s="244"/>
      <c r="F80" s="244"/>
      <c r="G80" s="244"/>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178</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69">
        <v>26</v>
      </c>
      <c r="B81" s="170" t="s">
        <v>1436</v>
      </c>
      <c r="C81" s="179" t="s">
        <v>1437</v>
      </c>
      <c r="D81" s="171" t="s">
        <v>1414</v>
      </c>
      <c r="E81" s="172">
        <v>1</v>
      </c>
      <c r="F81" s="173"/>
      <c r="G81" s="174">
        <f>ROUND(E81*F81,2)</f>
        <v>0</v>
      </c>
      <c r="H81" s="173"/>
      <c r="I81" s="174">
        <f>ROUND(E81*H81,2)</f>
        <v>0</v>
      </c>
      <c r="J81" s="173"/>
      <c r="K81" s="174">
        <f>ROUND(E81*J81,2)</f>
        <v>0</v>
      </c>
      <c r="L81" s="174">
        <v>21</v>
      </c>
      <c r="M81" s="174">
        <f>G81*(1+L81/100)</f>
        <v>0</v>
      </c>
      <c r="N81" s="174">
        <v>0</v>
      </c>
      <c r="O81" s="174">
        <f>ROUND(E81*N81,2)</f>
        <v>0</v>
      </c>
      <c r="P81" s="174">
        <v>0</v>
      </c>
      <c r="Q81" s="174">
        <f>ROUND(E81*P81,2)</f>
        <v>0</v>
      </c>
      <c r="R81" s="174"/>
      <c r="S81" s="174" t="s">
        <v>287</v>
      </c>
      <c r="T81" s="175" t="s">
        <v>306</v>
      </c>
      <c r="U81" s="156">
        <v>0</v>
      </c>
      <c r="V81" s="156">
        <f>ROUND(E81*U81,2)</f>
        <v>0</v>
      </c>
      <c r="W81" s="156"/>
      <c r="X81" s="156" t="s">
        <v>437</v>
      </c>
      <c r="Y81" s="147"/>
      <c r="Z81" s="147"/>
      <c r="AA81" s="147"/>
      <c r="AB81" s="147"/>
      <c r="AC81" s="147"/>
      <c r="AD81" s="147"/>
      <c r="AE81" s="147"/>
      <c r="AF81" s="147"/>
      <c r="AG81" s="147" t="s">
        <v>438</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243"/>
      <c r="D82" s="244"/>
      <c r="E82" s="244"/>
      <c r="F82" s="244"/>
      <c r="G82" s="244"/>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178</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69">
        <v>27</v>
      </c>
      <c r="B83" s="170" t="s">
        <v>1438</v>
      </c>
      <c r="C83" s="179" t="s">
        <v>1439</v>
      </c>
      <c r="D83" s="171" t="s">
        <v>1427</v>
      </c>
      <c r="E83" s="172">
        <v>1</v>
      </c>
      <c r="F83" s="173"/>
      <c r="G83" s="174">
        <f>ROUND(E83*F83,2)</f>
        <v>0</v>
      </c>
      <c r="H83" s="173"/>
      <c r="I83" s="174">
        <f>ROUND(E83*H83,2)</f>
        <v>0</v>
      </c>
      <c r="J83" s="173"/>
      <c r="K83" s="174">
        <f>ROUND(E83*J83,2)</f>
        <v>0</v>
      </c>
      <c r="L83" s="174">
        <v>21</v>
      </c>
      <c r="M83" s="174">
        <f>G83*(1+L83/100)</f>
        <v>0</v>
      </c>
      <c r="N83" s="174">
        <v>0</v>
      </c>
      <c r="O83" s="174">
        <f>ROUND(E83*N83,2)</f>
        <v>0</v>
      </c>
      <c r="P83" s="174">
        <v>0</v>
      </c>
      <c r="Q83" s="174">
        <f>ROUND(E83*P83,2)</f>
        <v>0</v>
      </c>
      <c r="R83" s="174"/>
      <c r="S83" s="174" t="s">
        <v>287</v>
      </c>
      <c r="T83" s="175" t="s">
        <v>306</v>
      </c>
      <c r="U83" s="156">
        <v>0</v>
      </c>
      <c r="V83" s="156">
        <f>ROUND(E83*U83,2)</f>
        <v>0</v>
      </c>
      <c r="W83" s="156"/>
      <c r="X83" s="156" t="s">
        <v>437</v>
      </c>
      <c r="Y83" s="147"/>
      <c r="Z83" s="147"/>
      <c r="AA83" s="147"/>
      <c r="AB83" s="147"/>
      <c r="AC83" s="147"/>
      <c r="AD83" s="147"/>
      <c r="AE83" s="147"/>
      <c r="AF83" s="147"/>
      <c r="AG83" s="147" t="s">
        <v>438</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x14ac:dyDescent="0.2">
      <c r="A84" s="154"/>
      <c r="B84" s="155"/>
      <c r="C84" s="243"/>
      <c r="D84" s="244"/>
      <c r="E84" s="244"/>
      <c r="F84" s="244"/>
      <c r="G84" s="244"/>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178</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x14ac:dyDescent="0.2">
      <c r="A85" s="163" t="s">
        <v>163</v>
      </c>
      <c r="B85" s="164" t="s">
        <v>112</v>
      </c>
      <c r="C85" s="178" t="s">
        <v>113</v>
      </c>
      <c r="D85" s="165"/>
      <c r="E85" s="166"/>
      <c r="F85" s="167"/>
      <c r="G85" s="167">
        <f>SUMIF(AG86:AG88,"&lt;&gt;NOR",G86:G88)</f>
        <v>0</v>
      </c>
      <c r="H85" s="167"/>
      <c r="I85" s="167">
        <f>SUM(I86:I88)</f>
        <v>0</v>
      </c>
      <c r="J85" s="167"/>
      <c r="K85" s="167">
        <f>SUM(K86:K88)</f>
        <v>0</v>
      </c>
      <c r="L85" s="167"/>
      <c r="M85" s="167">
        <f>SUM(M86:M88)</f>
        <v>0</v>
      </c>
      <c r="N85" s="167"/>
      <c r="O85" s="167">
        <f>SUM(O86:O88)</f>
        <v>0</v>
      </c>
      <c r="P85" s="167"/>
      <c r="Q85" s="167">
        <f>SUM(Q86:Q88)</f>
        <v>0</v>
      </c>
      <c r="R85" s="167"/>
      <c r="S85" s="167"/>
      <c r="T85" s="168"/>
      <c r="U85" s="162"/>
      <c r="V85" s="162">
        <f>SUM(V86:V88)</f>
        <v>5.05</v>
      </c>
      <c r="W85" s="162"/>
      <c r="X85" s="162"/>
      <c r="AG85" t="s">
        <v>164</v>
      </c>
    </row>
    <row r="86" spans="1:60" ht="22.5" outlineLevel="1" x14ac:dyDescent="0.2">
      <c r="A86" s="169">
        <v>28</v>
      </c>
      <c r="B86" s="170" t="s">
        <v>1440</v>
      </c>
      <c r="C86" s="179" t="s">
        <v>1441</v>
      </c>
      <c r="D86" s="171" t="s">
        <v>405</v>
      </c>
      <c r="E86" s="172">
        <v>23.858170000000001</v>
      </c>
      <c r="F86" s="173"/>
      <c r="G86" s="174">
        <f>ROUND(E86*F86,2)</f>
        <v>0</v>
      </c>
      <c r="H86" s="173"/>
      <c r="I86" s="174">
        <f>ROUND(E86*H86,2)</f>
        <v>0</v>
      </c>
      <c r="J86" s="173"/>
      <c r="K86" s="174">
        <f>ROUND(E86*J86,2)</f>
        <v>0</v>
      </c>
      <c r="L86" s="174">
        <v>21</v>
      </c>
      <c r="M86" s="174">
        <f>G86*(1+L86/100)</f>
        <v>0</v>
      </c>
      <c r="N86" s="174">
        <v>0</v>
      </c>
      <c r="O86" s="174">
        <f>ROUND(E86*N86,2)</f>
        <v>0</v>
      </c>
      <c r="P86" s="174">
        <v>0</v>
      </c>
      <c r="Q86" s="174">
        <f>ROUND(E86*P86,2)</f>
        <v>0</v>
      </c>
      <c r="R86" s="174" t="s">
        <v>1403</v>
      </c>
      <c r="S86" s="174" t="s">
        <v>169</v>
      </c>
      <c r="T86" s="175" t="s">
        <v>170</v>
      </c>
      <c r="U86" s="156">
        <v>0.21149999999999999</v>
      </c>
      <c r="V86" s="156">
        <f>ROUND(E86*U86,2)</f>
        <v>5.05</v>
      </c>
      <c r="W86" s="156"/>
      <c r="X86" s="156" t="s">
        <v>171</v>
      </c>
      <c r="Y86" s="147"/>
      <c r="Z86" s="147"/>
      <c r="AA86" s="147"/>
      <c r="AB86" s="147"/>
      <c r="AC86" s="147"/>
      <c r="AD86" s="147"/>
      <c r="AE86" s="147"/>
      <c r="AF86" s="147"/>
      <c r="AG86" s="147" t="s">
        <v>1364</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245" t="s">
        <v>1442</v>
      </c>
      <c r="D87" s="246"/>
      <c r="E87" s="246"/>
      <c r="F87" s="246"/>
      <c r="G87" s="246"/>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174</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x14ac:dyDescent="0.2">
      <c r="A88" s="154"/>
      <c r="B88" s="155"/>
      <c r="C88" s="241"/>
      <c r="D88" s="242"/>
      <c r="E88" s="242"/>
      <c r="F88" s="242"/>
      <c r="G88" s="242"/>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178</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x14ac:dyDescent="0.2">
      <c r="A89" s="163" t="s">
        <v>163</v>
      </c>
      <c r="B89" s="164" t="s">
        <v>126</v>
      </c>
      <c r="C89" s="178" t="s">
        <v>127</v>
      </c>
      <c r="D89" s="165"/>
      <c r="E89" s="166"/>
      <c r="F89" s="167"/>
      <c r="G89" s="167">
        <f>SUMIF(AG90:AG98,"&lt;&gt;NOR",G90:G98)</f>
        <v>0</v>
      </c>
      <c r="H89" s="167"/>
      <c r="I89" s="167">
        <f>SUM(I90:I98)</f>
        <v>0</v>
      </c>
      <c r="J89" s="167"/>
      <c r="K89" s="167">
        <f>SUM(K90:K98)</f>
        <v>0</v>
      </c>
      <c r="L89" s="167"/>
      <c r="M89" s="167">
        <f>SUM(M90:M98)</f>
        <v>0</v>
      </c>
      <c r="N89" s="167"/>
      <c r="O89" s="167">
        <f>SUM(O90:O98)</f>
        <v>0</v>
      </c>
      <c r="P89" s="167"/>
      <c r="Q89" s="167">
        <f>SUM(Q90:Q98)</f>
        <v>0.06</v>
      </c>
      <c r="R89" s="167"/>
      <c r="S89" s="167"/>
      <c r="T89" s="168"/>
      <c r="U89" s="162"/>
      <c r="V89" s="162">
        <f>SUM(V90:V98)</f>
        <v>33.78</v>
      </c>
      <c r="W89" s="162"/>
      <c r="X89" s="162"/>
      <c r="AG89" t="s">
        <v>164</v>
      </c>
    </row>
    <row r="90" spans="1:60" outlineLevel="1" x14ac:dyDescent="0.2">
      <c r="A90" s="169">
        <v>29</v>
      </c>
      <c r="B90" s="170" t="s">
        <v>1443</v>
      </c>
      <c r="C90" s="179" t="s">
        <v>1444</v>
      </c>
      <c r="D90" s="171" t="s">
        <v>477</v>
      </c>
      <c r="E90" s="172">
        <v>2</v>
      </c>
      <c r="F90" s="173"/>
      <c r="G90" s="174">
        <f>ROUND(E90*F90,2)</f>
        <v>0</v>
      </c>
      <c r="H90" s="173"/>
      <c r="I90" s="174">
        <f>ROUND(E90*H90,2)</f>
        <v>0</v>
      </c>
      <c r="J90" s="173"/>
      <c r="K90" s="174">
        <f>ROUND(E90*J90,2)</f>
        <v>0</v>
      </c>
      <c r="L90" s="174">
        <v>21</v>
      </c>
      <c r="M90" s="174">
        <f>G90*(1+L90/100)</f>
        <v>0</v>
      </c>
      <c r="N90" s="174">
        <v>4.0999999999999999E-4</v>
      </c>
      <c r="O90" s="174">
        <f>ROUND(E90*N90,2)</f>
        <v>0</v>
      </c>
      <c r="P90" s="174">
        <v>0</v>
      </c>
      <c r="Q90" s="174">
        <f>ROUND(E90*P90,2)</f>
        <v>0</v>
      </c>
      <c r="R90" s="174"/>
      <c r="S90" s="174" t="s">
        <v>169</v>
      </c>
      <c r="T90" s="175" t="s">
        <v>170</v>
      </c>
      <c r="U90" s="156">
        <v>15.416</v>
      </c>
      <c r="V90" s="156">
        <f>ROUND(E90*U90,2)</f>
        <v>30.83</v>
      </c>
      <c r="W90" s="156"/>
      <c r="X90" s="156" t="s">
        <v>171</v>
      </c>
      <c r="Y90" s="147"/>
      <c r="Z90" s="147"/>
      <c r="AA90" s="147"/>
      <c r="AB90" s="147"/>
      <c r="AC90" s="147"/>
      <c r="AD90" s="147"/>
      <c r="AE90" s="147"/>
      <c r="AF90" s="147"/>
      <c r="AG90" s="147" t="s">
        <v>1445</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243"/>
      <c r="D91" s="244"/>
      <c r="E91" s="244"/>
      <c r="F91" s="244"/>
      <c r="G91" s="244"/>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178</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69">
        <v>30</v>
      </c>
      <c r="B92" s="170" t="s">
        <v>1446</v>
      </c>
      <c r="C92" s="179" t="s">
        <v>1447</v>
      </c>
      <c r="D92" s="171" t="s">
        <v>230</v>
      </c>
      <c r="E92" s="172">
        <v>15</v>
      </c>
      <c r="F92" s="173"/>
      <c r="G92" s="174">
        <f>ROUND(E92*F92,2)</f>
        <v>0</v>
      </c>
      <c r="H92" s="173"/>
      <c r="I92" s="174">
        <f>ROUND(E92*H92,2)</f>
        <v>0</v>
      </c>
      <c r="J92" s="173"/>
      <c r="K92" s="174">
        <f>ROUND(E92*J92,2)</f>
        <v>0</v>
      </c>
      <c r="L92" s="174">
        <v>21</v>
      </c>
      <c r="M92" s="174">
        <f>G92*(1+L92/100)</f>
        <v>0</v>
      </c>
      <c r="N92" s="174">
        <v>0</v>
      </c>
      <c r="O92" s="174">
        <f>ROUND(E92*N92,2)</f>
        <v>0</v>
      </c>
      <c r="P92" s="174">
        <v>0</v>
      </c>
      <c r="Q92" s="174">
        <f>ROUND(E92*P92,2)</f>
        <v>0</v>
      </c>
      <c r="R92" s="174"/>
      <c r="S92" s="174" t="s">
        <v>169</v>
      </c>
      <c r="T92" s="175" t="s">
        <v>170</v>
      </c>
      <c r="U92" s="156">
        <v>0.16400000000000001</v>
      </c>
      <c r="V92" s="156">
        <f>ROUND(E92*U92,2)</f>
        <v>2.46</v>
      </c>
      <c r="W92" s="156"/>
      <c r="X92" s="156" t="s">
        <v>171</v>
      </c>
      <c r="Y92" s="147"/>
      <c r="Z92" s="147"/>
      <c r="AA92" s="147"/>
      <c r="AB92" s="147"/>
      <c r="AC92" s="147"/>
      <c r="AD92" s="147"/>
      <c r="AE92" s="147"/>
      <c r="AF92" s="147"/>
      <c r="AG92" s="147" t="s">
        <v>1445</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x14ac:dyDescent="0.2">
      <c r="A93" s="154"/>
      <c r="B93" s="155"/>
      <c r="C93" s="243"/>
      <c r="D93" s="244"/>
      <c r="E93" s="244"/>
      <c r="F93" s="244"/>
      <c r="G93" s="244"/>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178</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x14ac:dyDescent="0.2">
      <c r="A94" s="169">
        <v>31</v>
      </c>
      <c r="B94" s="170" t="s">
        <v>1448</v>
      </c>
      <c r="C94" s="179" t="s">
        <v>1449</v>
      </c>
      <c r="D94" s="171" t="s">
        <v>1414</v>
      </c>
      <c r="E94" s="172">
        <v>1</v>
      </c>
      <c r="F94" s="173"/>
      <c r="G94" s="174">
        <f>ROUND(E94*F94,2)</f>
        <v>0</v>
      </c>
      <c r="H94" s="173"/>
      <c r="I94" s="174">
        <f>ROUND(E94*H94,2)</f>
        <v>0</v>
      </c>
      <c r="J94" s="173"/>
      <c r="K94" s="174">
        <f>ROUND(E94*J94,2)</f>
        <v>0</v>
      </c>
      <c r="L94" s="174">
        <v>21</v>
      </c>
      <c r="M94" s="174">
        <f>G94*(1+L94/100)</f>
        <v>0</v>
      </c>
      <c r="N94" s="174">
        <v>0</v>
      </c>
      <c r="O94" s="174">
        <f>ROUND(E94*N94,2)</f>
        <v>0</v>
      </c>
      <c r="P94" s="174">
        <v>0</v>
      </c>
      <c r="Q94" s="174">
        <f>ROUND(E94*P94,2)</f>
        <v>0</v>
      </c>
      <c r="R94" s="174"/>
      <c r="S94" s="174" t="s">
        <v>287</v>
      </c>
      <c r="T94" s="175" t="s">
        <v>306</v>
      </c>
      <c r="U94" s="156">
        <v>0</v>
      </c>
      <c r="V94" s="156">
        <f>ROUND(E94*U94,2)</f>
        <v>0</v>
      </c>
      <c r="W94" s="156"/>
      <c r="X94" s="156" t="s">
        <v>171</v>
      </c>
      <c r="Y94" s="147"/>
      <c r="Z94" s="147"/>
      <c r="AA94" s="147"/>
      <c r="AB94" s="147"/>
      <c r="AC94" s="147"/>
      <c r="AD94" s="147"/>
      <c r="AE94" s="147"/>
      <c r="AF94" s="147"/>
      <c r="AG94" s="147" t="s">
        <v>1364</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54"/>
      <c r="B95" s="155"/>
      <c r="C95" s="243"/>
      <c r="D95" s="244"/>
      <c r="E95" s="244"/>
      <c r="F95" s="244"/>
      <c r="G95" s="244"/>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178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69">
        <v>32</v>
      </c>
      <c r="B96" s="170" t="s">
        <v>1450</v>
      </c>
      <c r="C96" s="179" t="s">
        <v>1451</v>
      </c>
      <c r="D96" s="171" t="s">
        <v>1414</v>
      </c>
      <c r="E96" s="172">
        <v>1</v>
      </c>
      <c r="F96" s="173"/>
      <c r="G96" s="174">
        <f>ROUND(E96*F96,2)</f>
        <v>0</v>
      </c>
      <c r="H96" s="173"/>
      <c r="I96" s="174">
        <f>ROUND(E96*H96,2)</f>
        <v>0</v>
      </c>
      <c r="J96" s="173"/>
      <c r="K96" s="174">
        <f>ROUND(E96*J96,2)</f>
        <v>0</v>
      </c>
      <c r="L96" s="174">
        <v>21</v>
      </c>
      <c r="M96" s="174">
        <f>G96*(1+L96/100)</f>
        <v>0</v>
      </c>
      <c r="N96" s="174">
        <v>5.9000000000000003E-4</v>
      </c>
      <c r="O96" s="174">
        <f>ROUND(E96*N96,2)</f>
        <v>0</v>
      </c>
      <c r="P96" s="174">
        <v>6.3E-2</v>
      </c>
      <c r="Q96" s="174">
        <f>ROUND(E96*P96,2)</f>
        <v>0.06</v>
      </c>
      <c r="R96" s="174" t="s">
        <v>314</v>
      </c>
      <c r="S96" s="174" t="s">
        <v>169</v>
      </c>
      <c r="T96" s="175" t="s">
        <v>170</v>
      </c>
      <c r="U96" s="156">
        <v>0.49299999999999999</v>
      </c>
      <c r="V96" s="156">
        <f>ROUND(E96*U96,2)</f>
        <v>0.49</v>
      </c>
      <c r="W96" s="156"/>
      <c r="X96" s="156" t="s">
        <v>171</v>
      </c>
      <c r="Y96" s="147"/>
      <c r="Z96" s="147"/>
      <c r="AA96" s="147"/>
      <c r="AB96" s="147"/>
      <c r="AC96" s="147"/>
      <c r="AD96" s="147"/>
      <c r="AE96" s="147"/>
      <c r="AF96" s="147"/>
      <c r="AG96" s="147" t="s">
        <v>1364</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245" t="s">
        <v>1452</v>
      </c>
      <c r="D97" s="246"/>
      <c r="E97" s="246"/>
      <c r="F97" s="246"/>
      <c r="G97" s="246"/>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174</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1"/>
      <c r="D98" s="242"/>
      <c r="E98" s="242"/>
      <c r="F98" s="242"/>
      <c r="G98" s="242"/>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178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x14ac:dyDescent="0.2">
      <c r="A99" s="3"/>
      <c r="B99" s="4"/>
      <c r="C99" s="181"/>
      <c r="D99" s="6"/>
      <c r="E99" s="3"/>
      <c r="F99" s="3"/>
      <c r="G99" s="3"/>
      <c r="H99" s="3"/>
      <c r="I99" s="3"/>
      <c r="J99" s="3"/>
      <c r="K99" s="3"/>
      <c r="L99" s="3"/>
      <c r="M99" s="3"/>
      <c r="N99" s="3"/>
      <c r="O99" s="3"/>
      <c r="P99" s="3"/>
      <c r="Q99" s="3"/>
      <c r="R99" s="3"/>
      <c r="S99" s="3"/>
      <c r="T99" s="3"/>
      <c r="U99" s="3"/>
      <c r="V99" s="3"/>
      <c r="W99" s="3"/>
      <c r="X99" s="3"/>
      <c r="AE99">
        <v>15</v>
      </c>
      <c r="AF99">
        <v>21</v>
      </c>
      <c r="AG99" t="s">
        <v>150</v>
      </c>
    </row>
    <row r="100" spans="1:60" x14ac:dyDescent="0.2">
      <c r="A100" s="150"/>
      <c r="B100" s="151" t="s">
        <v>29</v>
      </c>
      <c r="C100" s="182"/>
      <c r="D100" s="152"/>
      <c r="E100" s="153"/>
      <c r="F100" s="153"/>
      <c r="G100" s="177">
        <f>G8+G48+G53+G67+G85+G89</f>
        <v>0</v>
      </c>
      <c r="H100" s="3"/>
      <c r="I100" s="3"/>
      <c r="J100" s="3"/>
      <c r="K100" s="3"/>
      <c r="L100" s="3"/>
      <c r="M100" s="3"/>
      <c r="N100" s="3"/>
      <c r="O100" s="3"/>
      <c r="P100" s="3"/>
      <c r="Q100" s="3"/>
      <c r="R100" s="3"/>
      <c r="S100" s="3"/>
      <c r="T100" s="3"/>
      <c r="U100" s="3"/>
      <c r="V100" s="3"/>
      <c r="W100" s="3"/>
      <c r="X100" s="3"/>
      <c r="AE100">
        <f>SUMIF(L7:L98,AE99,G7:G98)</f>
        <v>0</v>
      </c>
      <c r="AF100">
        <f>SUMIF(L7:L98,AF99,G7:G98)</f>
        <v>0</v>
      </c>
      <c r="AG100" t="s">
        <v>419</v>
      </c>
    </row>
    <row r="101" spans="1:60" x14ac:dyDescent="0.2">
      <c r="C101" s="183"/>
      <c r="D101" s="10"/>
      <c r="AG101" t="s">
        <v>421</v>
      </c>
    </row>
    <row r="102" spans="1:60" x14ac:dyDescent="0.2">
      <c r="D102" s="10"/>
    </row>
    <row r="103" spans="1:60" x14ac:dyDescent="0.2">
      <c r="D103" s="10"/>
    </row>
    <row r="104" spans="1:60" x14ac:dyDescent="0.2">
      <c r="D104" s="10"/>
    </row>
    <row r="105" spans="1:60" x14ac:dyDescent="0.2">
      <c r="D105" s="10"/>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qXyhwDe5dr9Mf8Zpja/TvtUKCD+26fxtGS0+BRQ1aib+eXtzavreeX9IOuKIqBcr0bNeOVf6QnoUvMi3Jd/QgQ==" saltValue="XExfwrnugbkYkViIMrvQ0A==" spinCount="100000" sheet="1"/>
  <mergeCells count="50">
    <mergeCell ref="C12:G12"/>
    <mergeCell ref="A1:G1"/>
    <mergeCell ref="C2:G2"/>
    <mergeCell ref="C3:G3"/>
    <mergeCell ref="C4:G4"/>
    <mergeCell ref="C10:G10"/>
    <mergeCell ref="C31:G31"/>
    <mergeCell ref="C14:G14"/>
    <mergeCell ref="C15:G15"/>
    <mergeCell ref="C17:G17"/>
    <mergeCell ref="C18:G18"/>
    <mergeCell ref="C20:G20"/>
    <mergeCell ref="C22:G22"/>
    <mergeCell ref="C24:G24"/>
    <mergeCell ref="C25:G25"/>
    <mergeCell ref="C27:G27"/>
    <mergeCell ref="C28:G28"/>
    <mergeCell ref="C30:G30"/>
    <mergeCell ref="C58:G58"/>
    <mergeCell ref="C33:G33"/>
    <mergeCell ref="C35:G35"/>
    <mergeCell ref="C37:G37"/>
    <mergeCell ref="C39:G39"/>
    <mergeCell ref="C42:G42"/>
    <mergeCell ref="C44:G44"/>
    <mergeCell ref="C47:G47"/>
    <mergeCell ref="C50:G50"/>
    <mergeCell ref="C52:G52"/>
    <mergeCell ref="C55:G55"/>
    <mergeCell ref="C56:G56"/>
    <mergeCell ref="C82:G82"/>
    <mergeCell ref="C60:G60"/>
    <mergeCell ref="C62:G62"/>
    <mergeCell ref="C64:G64"/>
    <mergeCell ref="C66:G66"/>
    <mergeCell ref="C69:G69"/>
    <mergeCell ref="C71:G71"/>
    <mergeCell ref="C73:G73"/>
    <mergeCell ref="C75:G75"/>
    <mergeCell ref="C76:G76"/>
    <mergeCell ref="C78:G78"/>
    <mergeCell ref="C80:G80"/>
    <mergeCell ref="C97:G97"/>
    <mergeCell ref="C98:G98"/>
    <mergeCell ref="C84:G84"/>
    <mergeCell ref="C87:G87"/>
    <mergeCell ref="C88:G88"/>
    <mergeCell ref="C91:G91"/>
    <mergeCell ref="C93:G93"/>
    <mergeCell ref="C95:G9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74</v>
      </c>
      <c r="C3" s="252" t="s">
        <v>75</v>
      </c>
      <c r="D3" s="253"/>
      <c r="E3" s="253"/>
      <c r="F3" s="253"/>
      <c r="G3" s="254"/>
      <c r="AC3" s="121" t="s">
        <v>139</v>
      </c>
      <c r="AG3" t="s">
        <v>140</v>
      </c>
    </row>
    <row r="4" spans="1:60" ht="24.95" customHeight="1" x14ac:dyDescent="0.2">
      <c r="A4" s="140" t="s">
        <v>9</v>
      </c>
      <c r="B4" s="141" t="s">
        <v>76</v>
      </c>
      <c r="C4" s="255" t="s">
        <v>77</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SUMIF(AG9:AG92,"&lt;&gt;NOR",G9:G92)</f>
        <v>0</v>
      </c>
      <c r="H8" s="167"/>
      <c r="I8" s="167">
        <f>SUM(I9:I92)</f>
        <v>0</v>
      </c>
      <c r="J8" s="167"/>
      <c r="K8" s="167">
        <f>SUM(K9:K92)</f>
        <v>0</v>
      </c>
      <c r="L8" s="167"/>
      <c r="M8" s="167">
        <f>SUM(M9:M92)</f>
        <v>0</v>
      </c>
      <c r="N8" s="167"/>
      <c r="O8" s="167">
        <f>SUM(O9:O92)</f>
        <v>469.42999999999995</v>
      </c>
      <c r="P8" s="167"/>
      <c r="Q8" s="167">
        <f>SUM(Q9:Q92)</f>
        <v>0</v>
      </c>
      <c r="R8" s="167"/>
      <c r="S8" s="167"/>
      <c r="T8" s="168"/>
      <c r="U8" s="162"/>
      <c r="V8" s="162">
        <f>SUM(V9:V92)</f>
        <v>437.59999999999997</v>
      </c>
      <c r="W8" s="162"/>
      <c r="X8" s="162"/>
      <c r="AG8" t="s">
        <v>164</v>
      </c>
    </row>
    <row r="9" spans="1:60" outlineLevel="1" x14ac:dyDescent="0.2">
      <c r="A9" s="169">
        <v>1</v>
      </c>
      <c r="B9" s="170" t="s">
        <v>1453</v>
      </c>
      <c r="C9" s="179" t="s">
        <v>1454</v>
      </c>
      <c r="D9" s="171" t="s">
        <v>243</v>
      </c>
      <c r="E9" s="172">
        <v>42.703000000000003</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306</v>
      </c>
      <c r="U9" s="156">
        <v>2.2490000000000001</v>
      </c>
      <c r="V9" s="156">
        <f>ROUND(E9*U9,2)</f>
        <v>96.04</v>
      </c>
      <c r="W9" s="156"/>
      <c r="X9" s="156" t="s">
        <v>171</v>
      </c>
      <c r="Y9" s="147"/>
      <c r="Z9" s="147"/>
      <c r="AA9" s="147"/>
      <c r="AB9" s="147"/>
      <c r="AC9" s="147"/>
      <c r="AD9" s="147"/>
      <c r="AE9" s="147"/>
      <c r="AF9" s="147"/>
      <c r="AG9" s="147" t="s">
        <v>1364</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22.5" outlineLevel="1" x14ac:dyDescent="0.2">
      <c r="A10" s="154"/>
      <c r="B10" s="155"/>
      <c r="C10" s="245" t="s">
        <v>1455</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76" t="str">
        <f>C10</f>
        <v>s urovnáním dna do předepsaného profilu a spádu, s případně nutným přemístěním výkopku ve výkopišti a dále buď s přemístěním výkopku na přilehlém terénu na vzdálenost do 3 m od kraje jámy nebo s naložením na dopravní prostředek</v>
      </c>
      <c r="BB10" s="147"/>
      <c r="BC10" s="147"/>
      <c r="BD10" s="147"/>
      <c r="BE10" s="147"/>
      <c r="BF10" s="147"/>
      <c r="BG10" s="147"/>
      <c r="BH10" s="147"/>
    </row>
    <row r="11" spans="1:60" outlineLevel="1" x14ac:dyDescent="0.2">
      <c r="A11" s="154"/>
      <c r="B11" s="155"/>
      <c r="C11" s="180" t="s">
        <v>1456</v>
      </c>
      <c r="D11" s="157"/>
      <c r="E11" s="158">
        <v>16.940000000000001</v>
      </c>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180" t="s">
        <v>1457</v>
      </c>
      <c r="D12" s="157"/>
      <c r="E12" s="158">
        <v>25.77</v>
      </c>
      <c r="F12" s="156"/>
      <c r="G12" s="156"/>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241"/>
      <c r="D13" s="242"/>
      <c r="E13" s="242"/>
      <c r="F13" s="242"/>
      <c r="G13" s="242"/>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69">
        <v>2</v>
      </c>
      <c r="B14" s="170" t="s">
        <v>1458</v>
      </c>
      <c r="C14" s="179" t="s">
        <v>1459</v>
      </c>
      <c r="D14" s="171" t="s">
        <v>243</v>
      </c>
      <c r="E14" s="172">
        <v>42.7</v>
      </c>
      <c r="F14" s="173"/>
      <c r="G14" s="174">
        <f>ROUND(E14*F14,2)</f>
        <v>0</v>
      </c>
      <c r="H14" s="173"/>
      <c r="I14" s="174">
        <f>ROUND(E14*H14,2)</f>
        <v>0</v>
      </c>
      <c r="J14" s="173"/>
      <c r="K14" s="174">
        <f>ROUND(E14*J14,2)</f>
        <v>0</v>
      </c>
      <c r="L14" s="174">
        <v>21</v>
      </c>
      <c r="M14" s="174">
        <f>G14*(1+L14/100)</f>
        <v>0</v>
      </c>
      <c r="N14" s="174">
        <v>0</v>
      </c>
      <c r="O14" s="174">
        <f>ROUND(E14*N14,2)</f>
        <v>0</v>
      </c>
      <c r="P14" s="174">
        <v>0</v>
      </c>
      <c r="Q14" s="174">
        <f>ROUND(E14*P14,2)</f>
        <v>0</v>
      </c>
      <c r="R14" s="174" t="s">
        <v>244</v>
      </c>
      <c r="S14" s="174" t="s">
        <v>169</v>
      </c>
      <c r="T14" s="175" t="s">
        <v>306</v>
      </c>
      <c r="U14" s="156">
        <v>0.107</v>
      </c>
      <c r="V14" s="156">
        <f>ROUND(E14*U14,2)</f>
        <v>4.57</v>
      </c>
      <c r="W14" s="156"/>
      <c r="X14" s="156" t="s">
        <v>171</v>
      </c>
      <c r="Y14" s="147"/>
      <c r="Z14" s="147"/>
      <c r="AA14" s="147"/>
      <c r="AB14" s="147"/>
      <c r="AC14" s="147"/>
      <c r="AD14" s="147"/>
      <c r="AE14" s="147"/>
      <c r="AF14" s="147"/>
      <c r="AG14" s="147" t="s">
        <v>1364</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ht="22.5" outlineLevel="1" x14ac:dyDescent="0.2">
      <c r="A15" s="154"/>
      <c r="B15" s="155"/>
      <c r="C15" s="245" t="s">
        <v>1455</v>
      </c>
      <c r="D15" s="246"/>
      <c r="E15" s="246"/>
      <c r="F15" s="246"/>
      <c r="G15" s="246"/>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174</v>
      </c>
      <c r="AH15" s="147"/>
      <c r="AI15" s="147"/>
      <c r="AJ15" s="147"/>
      <c r="AK15" s="147"/>
      <c r="AL15" s="147"/>
      <c r="AM15" s="147"/>
      <c r="AN15" s="147"/>
      <c r="AO15" s="147"/>
      <c r="AP15" s="147"/>
      <c r="AQ15" s="147"/>
      <c r="AR15" s="147"/>
      <c r="AS15" s="147"/>
      <c r="AT15" s="147"/>
      <c r="AU15" s="147"/>
      <c r="AV15" s="147"/>
      <c r="AW15" s="147"/>
      <c r="AX15" s="147"/>
      <c r="AY15" s="147"/>
      <c r="AZ15" s="147"/>
      <c r="BA15" s="176" t="str">
        <f>C15</f>
        <v>s urovnáním dna do předepsaného profilu a spádu, s případně nutným přemístěním výkopku ve výkopišti a dále buď s přemístěním výkopku na přilehlém terénu na vzdálenost do 3 m od kraje jámy nebo s naložením na dopravní prostředek</v>
      </c>
      <c r="BB15" s="147"/>
      <c r="BC15" s="147"/>
      <c r="BD15" s="147"/>
      <c r="BE15" s="147"/>
      <c r="BF15" s="147"/>
      <c r="BG15" s="147"/>
      <c r="BH15" s="147"/>
    </row>
    <row r="16" spans="1:60" outlineLevel="1" x14ac:dyDescent="0.2">
      <c r="A16" s="154"/>
      <c r="B16" s="155"/>
      <c r="C16" s="241"/>
      <c r="D16" s="242"/>
      <c r="E16" s="242"/>
      <c r="F16" s="242"/>
      <c r="G16" s="242"/>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69">
        <v>3</v>
      </c>
      <c r="B17" s="170" t="s">
        <v>1035</v>
      </c>
      <c r="C17" s="179" t="s">
        <v>1036</v>
      </c>
      <c r="D17" s="171" t="s">
        <v>243</v>
      </c>
      <c r="E17" s="172">
        <v>101.16</v>
      </c>
      <c r="F17" s="173"/>
      <c r="G17" s="174">
        <f>ROUND(E17*F17,2)</f>
        <v>0</v>
      </c>
      <c r="H17" s="173"/>
      <c r="I17" s="174">
        <f>ROUND(E17*H17,2)</f>
        <v>0</v>
      </c>
      <c r="J17" s="173"/>
      <c r="K17" s="174">
        <f>ROUND(E17*J17,2)</f>
        <v>0</v>
      </c>
      <c r="L17" s="174">
        <v>21</v>
      </c>
      <c r="M17" s="174">
        <f>G17*(1+L17/100)</f>
        <v>0</v>
      </c>
      <c r="N17" s="174">
        <v>0</v>
      </c>
      <c r="O17" s="174">
        <f>ROUND(E17*N17,2)</f>
        <v>0</v>
      </c>
      <c r="P17" s="174">
        <v>0</v>
      </c>
      <c r="Q17" s="174">
        <f>ROUND(E17*P17,2)</f>
        <v>0</v>
      </c>
      <c r="R17" s="174" t="s">
        <v>244</v>
      </c>
      <c r="S17" s="174" t="s">
        <v>169</v>
      </c>
      <c r="T17" s="175" t="s">
        <v>306</v>
      </c>
      <c r="U17" s="156">
        <v>0.23</v>
      </c>
      <c r="V17" s="156">
        <f>ROUND(E17*U17,2)</f>
        <v>23.27</v>
      </c>
      <c r="W17" s="156"/>
      <c r="X17" s="156" t="s">
        <v>171</v>
      </c>
      <c r="Y17" s="147"/>
      <c r="Z17" s="147"/>
      <c r="AA17" s="147"/>
      <c r="AB17" s="147"/>
      <c r="AC17" s="147"/>
      <c r="AD17" s="147"/>
      <c r="AE17" s="147"/>
      <c r="AF17" s="147"/>
      <c r="AG17" s="147" t="s">
        <v>1364</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ht="22.5" outlineLevel="1" x14ac:dyDescent="0.2">
      <c r="A18" s="154"/>
      <c r="B18" s="155"/>
      <c r="C18" s="245" t="s">
        <v>1037</v>
      </c>
      <c r="D18" s="246"/>
      <c r="E18" s="246"/>
      <c r="F18" s="246"/>
      <c r="G18" s="246"/>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174</v>
      </c>
      <c r="AH18" s="147"/>
      <c r="AI18" s="147"/>
      <c r="AJ18" s="147"/>
      <c r="AK18" s="147"/>
      <c r="AL18" s="147"/>
      <c r="AM18" s="147"/>
      <c r="AN18" s="147"/>
      <c r="AO18" s="147"/>
      <c r="AP18" s="147"/>
      <c r="AQ18" s="147"/>
      <c r="AR18" s="147"/>
      <c r="AS18" s="147"/>
      <c r="AT18" s="147"/>
      <c r="AU18" s="147"/>
      <c r="AV18" s="147"/>
      <c r="AW18" s="147"/>
      <c r="AX18" s="147"/>
      <c r="AY18" s="147"/>
      <c r="AZ18" s="147"/>
      <c r="BA18" s="176" t="str">
        <f>C18</f>
        <v>zapažených i nezapažených s urovnáním dna do předepsaného profilu a spádu, s přehozením výkopku na přilehlém terénu na vzdálenost do 3 m od podélné osy rýhy nebo s naložením výkopku na dopravní prostředek.</v>
      </c>
      <c r="BB18" s="147"/>
      <c r="BC18" s="147"/>
      <c r="BD18" s="147"/>
      <c r="BE18" s="147"/>
      <c r="BF18" s="147"/>
      <c r="BG18" s="147"/>
      <c r="BH18" s="147"/>
    </row>
    <row r="19" spans="1:60" outlineLevel="1" x14ac:dyDescent="0.2">
      <c r="A19" s="154"/>
      <c r="B19" s="155"/>
      <c r="C19" s="180" t="s">
        <v>1460</v>
      </c>
      <c r="D19" s="157"/>
      <c r="E19" s="158">
        <v>6.72</v>
      </c>
      <c r="F19" s="156"/>
      <c r="G19" s="156"/>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176</v>
      </c>
      <c r="AH19" s="147">
        <v>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180" t="s">
        <v>1461</v>
      </c>
      <c r="D20" s="157"/>
      <c r="E20" s="158">
        <v>45.24</v>
      </c>
      <c r="F20" s="156"/>
      <c r="G20" s="156"/>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176</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180" t="s">
        <v>1462</v>
      </c>
      <c r="D21" s="157"/>
      <c r="E21" s="158">
        <v>49.2</v>
      </c>
      <c r="F21" s="156"/>
      <c r="G21" s="15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1"/>
      <c r="D22" s="242"/>
      <c r="E22" s="242"/>
      <c r="F22" s="242"/>
      <c r="G22" s="242"/>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69">
        <v>4</v>
      </c>
      <c r="B23" s="170" t="s">
        <v>1042</v>
      </c>
      <c r="C23" s="179" t="s">
        <v>1043</v>
      </c>
      <c r="D23" s="171" t="s">
        <v>243</v>
      </c>
      <c r="E23" s="172">
        <v>101.16</v>
      </c>
      <c r="F23" s="173"/>
      <c r="G23" s="174">
        <f>ROUND(E23*F23,2)</f>
        <v>0</v>
      </c>
      <c r="H23" s="173"/>
      <c r="I23" s="174">
        <f>ROUND(E23*H23,2)</f>
        <v>0</v>
      </c>
      <c r="J23" s="173"/>
      <c r="K23" s="174">
        <f>ROUND(E23*J23,2)</f>
        <v>0</v>
      </c>
      <c r="L23" s="174">
        <v>21</v>
      </c>
      <c r="M23" s="174">
        <f>G23*(1+L23/100)</f>
        <v>0</v>
      </c>
      <c r="N23" s="174">
        <v>0</v>
      </c>
      <c r="O23" s="174">
        <f>ROUND(E23*N23,2)</f>
        <v>0</v>
      </c>
      <c r="P23" s="174">
        <v>0</v>
      </c>
      <c r="Q23" s="174">
        <f>ROUND(E23*P23,2)</f>
        <v>0</v>
      </c>
      <c r="R23" s="174" t="s">
        <v>244</v>
      </c>
      <c r="S23" s="174" t="s">
        <v>169</v>
      </c>
      <c r="T23" s="175" t="s">
        <v>306</v>
      </c>
      <c r="U23" s="156">
        <v>0.38979999999999998</v>
      </c>
      <c r="V23" s="156">
        <f>ROUND(E23*U23,2)</f>
        <v>39.43</v>
      </c>
      <c r="W23" s="156"/>
      <c r="X23" s="156" t="s">
        <v>171</v>
      </c>
      <c r="Y23" s="147"/>
      <c r="Z23" s="147"/>
      <c r="AA23" s="147"/>
      <c r="AB23" s="147"/>
      <c r="AC23" s="147"/>
      <c r="AD23" s="147"/>
      <c r="AE23" s="147"/>
      <c r="AF23" s="147"/>
      <c r="AG23" s="147" t="s">
        <v>1364</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22.5" outlineLevel="1" x14ac:dyDescent="0.2">
      <c r="A24" s="154"/>
      <c r="B24" s="155"/>
      <c r="C24" s="245" t="s">
        <v>1037</v>
      </c>
      <c r="D24" s="246"/>
      <c r="E24" s="246"/>
      <c r="F24" s="246"/>
      <c r="G24" s="24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174</v>
      </c>
      <c r="AH24" s="147"/>
      <c r="AI24" s="147"/>
      <c r="AJ24" s="147"/>
      <c r="AK24" s="147"/>
      <c r="AL24" s="147"/>
      <c r="AM24" s="147"/>
      <c r="AN24" s="147"/>
      <c r="AO24" s="147"/>
      <c r="AP24" s="147"/>
      <c r="AQ24" s="147"/>
      <c r="AR24" s="147"/>
      <c r="AS24" s="147"/>
      <c r="AT24" s="147"/>
      <c r="AU24" s="147"/>
      <c r="AV24" s="147"/>
      <c r="AW24" s="147"/>
      <c r="AX24" s="147"/>
      <c r="AY24" s="147"/>
      <c r="AZ24" s="147"/>
      <c r="BA24" s="176" t="str">
        <f>C24</f>
        <v>zapažených i nezapažených s urovnáním dna do předepsaného profilu a spádu, s přehozením výkopku na přilehlém terénu na vzdálenost do 3 m od podélné osy rýhy nebo s naložením výkopku na dopravní prostředek.</v>
      </c>
      <c r="BB24" s="147"/>
      <c r="BC24" s="147"/>
      <c r="BD24" s="147"/>
      <c r="BE24" s="147"/>
      <c r="BF24" s="147"/>
      <c r="BG24" s="147"/>
      <c r="BH24" s="147"/>
    </row>
    <row r="25" spans="1:60" outlineLevel="1" x14ac:dyDescent="0.2">
      <c r="A25" s="154"/>
      <c r="B25" s="155"/>
      <c r="C25" s="241"/>
      <c r="D25" s="242"/>
      <c r="E25" s="242"/>
      <c r="F25" s="242"/>
      <c r="G25" s="242"/>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69">
        <v>5</v>
      </c>
      <c r="B26" s="170" t="s">
        <v>1362</v>
      </c>
      <c r="C26" s="179" t="s">
        <v>1363</v>
      </c>
      <c r="D26" s="171" t="s">
        <v>243</v>
      </c>
      <c r="E26" s="172">
        <v>85.72</v>
      </c>
      <c r="F26" s="173"/>
      <c r="G26" s="174">
        <f>ROUND(E26*F26,2)</f>
        <v>0</v>
      </c>
      <c r="H26" s="173"/>
      <c r="I26" s="174">
        <f>ROUND(E26*H26,2)</f>
        <v>0</v>
      </c>
      <c r="J26" s="173"/>
      <c r="K26" s="174">
        <f>ROUND(E26*J26,2)</f>
        <v>0</v>
      </c>
      <c r="L26" s="174">
        <v>21</v>
      </c>
      <c r="M26" s="174">
        <f>G26*(1+L26/100)</f>
        <v>0</v>
      </c>
      <c r="N26" s="174">
        <v>0</v>
      </c>
      <c r="O26" s="174">
        <f>ROUND(E26*N26,2)</f>
        <v>0</v>
      </c>
      <c r="P26" s="174">
        <v>0</v>
      </c>
      <c r="Q26" s="174">
        <f>ROUND(E26*P26,2)</f>
        <v>0</v>
      </c>
      <c r="R26" s="174" t="s">
        <v>244</v>
      </c>
      <c r="S26" s="174" t="s">
        <v>169</v>
      </c>
      <c r="T26" s="175" t="s">
        <v>306</v>
      </c>
      <c r="U26" s="156">
        <v>0.2</v>
      </c>
      <c r="V26" s="156">
        <f>ROUND(E26*U26,2)</f>
        <v>17.14</v>
      </c>
      <c r="W26" s="156"/>
      <c r="X26" s="156" t="s">
        <v>171</v>
      </c>
      <c r="Y26" s="147"/>
      <c r="Z26" s="147"/>
      <c r="AA26" s="147"/>
      <c r="AB26" s="147"/>
      <c r="AC26" s="147"/>
      <c r="AD26" s="147"/>
      <c r="AE26" s="147"/>
      <c r="AF26" s="147"/>
      <c r="AG26" s="147" t="s">
        <v>1364</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ht="33.75" outlineLevel="1" x14ac:dyDescent="0.2">
      <c r="A27" s="154"/>
      <c r="B27" s="155"/>
      <c r="C27" s="245" t="s">
        <v>1365</v>
      </c>
      <c r="D27" s="246"/>
      <c r="E27" s="246"/>
      <c r="F27" s="246"/>
      <c r="G27" s="24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174</v>
      </c>
      <c r="AH27" s="147"/>
      <c r="AI27" s="147"/>
      <c r="AJ27" s="147"/>
      <c r="AK27" s="147"/>
      <c r="AL27" s="147"/>
      <c r="AM27" s="147"/>
      <c r="AN27" s="147"/>
      <c r="AO27" s="147"/>
      <c r="AP27" s="147"/>
      <c r="AQ27" s="147"/>
      <c r="AR27" s="147"/>
      <c r="AS27" s="147"/>
      <c r="AT27" s="147"/>
      <c r="AU27" s="147"/>
      <c r="AV27" s="147"/>
      <c r="AW27" s="147"/>
      <c r="AX27" s="147"/>
      <c r="AY27" s="147"/>
      <c r="AZ27" s="147"/>
      <c r="BA27" s="176" t="str">
        <f>C27</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27" s="147"/>
      <c r="BC27" s="147"/>
      <c r="BD27" s="147"/>
      <c r="BE27" s="147"/>
      <c r="BF27" s="147"/>
      <c r="BG27" s="147"/>
      <c r="BH27" s="147"/>
    </row>
    <row r="28" spans="1:60" outlineLevel="1" x14ac:dyDescent="0.2">
      <c r="A28" s="154"/>
      <c r="B28" s="155"/>
      <c r="C28" s="180" t="s">
        <v>1463</v>
      </c>
      <c r="D28" s="157"/>
      <c r="E28" s="158">
        <v>15</v>
      </c>
      <c r="F28" s="156"/>
      <c r="G28" s="156"/>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176</v>
      </c>
      <c r="AH28" s="147">
        <v>0</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180" t="s">
        <v>1464</v>
      </c>
      <c r="D29" s="157"/>
      <c r="E29" s="158">
        <v>70.72</v>
      </c>
      <c r="F29" s="156"/>
      <c r="G29" s="156"/>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176</v>
      </c>
      <c r="AH29" s="147">
        <v>0</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1"/>
      <c r="D30" s="242"/>
      <c r="E30" s="242"/>
      <c r="F30" s="242"/>
      <c r="G30" s="242"/>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178</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69">
        <v>6</v>
      </c>
      <c r="B31" s="170" t="s">
        <v>1367</v>
      </c>
      <c r="C31" s="179" t="s">
        <v>1368</v>
      </c>
      <c r="D31" s="171" t="s">
        <v>243</v>
      </c>
      <c r="E31" s="172">
        <v>85.72</v>
      </c>
      <c r="F31" s="173"/>
      <c r="G31" s="174">
        <f>ROUND(E31*F31,2)</f>
        <v>0</v>
      </c>
      <c r="H31" s="173"/>
      <c r="I31" s="174">
        <f>ROUND(E31*H31,2)</f>
        <v>0</v>
      </c>
      <c r="J31" s="173"/>
      <c r="K31" s="174">
        <f>ROUND(E31*J31,2)</f>
        <v>0</v>
      </c>
      <c r="L31" s="174">
        <v>21</v>
      </c>
      <c r="M31" s="174">
        <f>G31*(1+L31/100)</f>
        <v>0</v>
      </c>
      <c r="N31" s="174">
        <v>0</v>
      </c>
      <c r="O31" s="174">
        <f>ROUND(E31*N31,2)</f>
        <v>0</v>
      </c>
      <c r="P31" s="174">
        <v>0</v>
      </c>
      <c r="Q31" s="174">
        <f>ROUND(E31*P31,2)</f>
        <v>0</v>
      </c>
      <c r="R31" s="174" t="s">
        <v>244</v>
      </c>
      <c r="S31" s="174" t="s">
        <v>169</v>
      </c>
      <c r="T31" s="175" t="s">
        <v>306</v>
      </c>
      <c r="U31" s="156">
        <v>8.4000000000000005E-2</v>
      </c>
      <c r="V31" s="156">
        <f>ROUND(E31*U31,2)</f>
        <v>7.2</v>
      </c>
      <c r="W31" s="156"/>
      <c r="X31" s="156" t="s">
        <v>171</v>
      </c>
      <c r="Y31" s="147"/>
      <c r="Z31" s="147"/>
      <c r="AA31" s="147"/>
      <c r="AB31" s="147"/>
      <c r="AC31" s="147"/>
      <c r="AD31" s="147"/>
      <c r="AE31" s="147"/>
      <c r="AF31" s="147"/>
      <c r="AG31" s="147" t="s">
        <v>1364</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ht="33.75" outlineLevel="1" x14ac:dyDescent="0.2">
      <c r="A32" s="154"/>
      <c r="B32" s="155"/>
      <c r="C32" s="245" t="s">
        <v>1365</v>
      </c>
      <c r="D32" s="246"/>
      <c r="E32" s="246"/>
      <c r="F32" s="246"/>
      <c r="G32" s="246"/>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174</v>
      </c>
      <c r="AH32" s="147"/>
      <c r="AI32" s="147"/>
      <c r="AJ32" s="147"/>
      <c r="AK32" s="147"/>
      <c r="AL32" s="147"/>
      <c r="AM32" s="147"/>
      <c r="AN32" s="147"/>
      <c r="AO32" s="147"/>
      <c r="AP32" s="147"/>
      <c r="AQ32" s="147"/>
      <c r="AR32" s="147"/>
      <c r="AS32" s="147"/>
      <c r="AT32" s="147"/>
      <c r="AU32" s="147"/>
      <c r="AV32" s="147"/>
      <c r="AW32" s="147"/>
      <c r="AX32" s="147"/>
      <c r="AY32" s="147"/>
      <c r="AZ32" s="147"/>
      <c r="BA32" s="176" t="str">
        <f>C32</f>
        <v>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v>
      </c>
      <c r="BB32" s="147"/>
      <c r="BC32" s="147"/>
      <c r="BD32" s="147"/>
      <c r="BE32" s="147"/>
      <c r="BF32" s="147"/>
      <c r="BG32" s="147"/>
      <c r="BH32" s="147"/>
    </row>
    <row r="33" spans="1:60" outlineLevel="1" x14ac:dyDescent="0.2">
      <c r="A33" s="154"/>
      <c r="B33" s="155"/>
      <c r="C33" s="241"/>
      <c r="D33" s="242"/>
      <c r="E33" s="242"/>
      <c r="F33" s="242"/>
      <c r="G33" s="242"/>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ht="22.5" outlineLevel="1" x14ac:dyDescent="0.2">
      <c r="A34" s="169">
        <v>7</v>
      </c>
      <c r="B34" s="170" t="s">
        <v>1465</v>
      </c>
      <c r="C34" s="179" t="s">
        <v>1466</v>
      </c>
      <c r="D34" s="171" t="s">
        <v>243</v>
      </c>
      <c r="E34" s="172">
        <v>4.5</v>
      </c>
      <c r="F34" s="173"/>
      <c r="G34" s="174">
        <f>ROUND(E34*F34,2)</f>
        <v>0</v>
      </c>
      <c r="H34" s="173"/>
      <c r="I34" s="174">
        <f>ROUND(E34*H34,2)</f>
        <v>0</v>
      </c>
      <c r="J34" s="173"/>
      <c r="K34" s="174">
        <f>ROUND(E34*J34,2)</f>
        <v>0</v>
      </c>
      <c r="L34" s="174">
        <v>21</v>
      </c>
      <c r="M34" s="174">
        <f>G34*(1+L34/100)</f>
        <v>0</v>
      </c>
      <c r="N34" s="174">
        <v>0</v>
      </c>
      <c r="O34" s="174">
        <f>ROUND(E34*N34,2)</f>
        <v>0</v>
      </c>
      <c r="P34" s="174">
        <v>0</v>
      </c>
      <c r="Q34" s="174">
        <f>ROUND(E34*P34,2)</f>
        <v>0</v>
      </c>
      <c r="R34" s="174" t="s">
        <v>244</v>
      </c>
      <c r="S34" s="174" t="s">
        <v>169</v>
      </c>
      <c r="T34" s="175" t="s">
        <v>306</v>
      </c>
      <c r="U34" s="156">
        <v>3.1309999999999998</v>
      </c>
      <c r="V34" s="156">
        <f>ROUND(E34*U34,2)</f>
        <v>14.09</v>
      </c>
      <c r="W34" s="156"/>
      <c r="X34" s="156" t="s">
        <v>171</v>
      </c>
      <c r="Y34" s="147"/>
      <c r="Z34" s="147"/>
      <c r="AA34" s="147"/>
      <c r="AB34" s="147"/>
      <c r="AC34" s="147"/>
      <c r="AD34" s="147"/>
      <c r="AE34" s="147"/>
      <c r="AF34" s="147"/>
      <c r="AG34" s="147" t="s">
        <v>1364</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ht="33.75" outlineLevel="1" x14ac:dyDescent="0.2">
      <c r="A35" s="154"/>
      <c r="B35" s="155"/>
      <c r="C35" s="245" t="s">
        <v>1467</v>
      </c>
      <c r="D35" s="246"/>
      <c r="E35" s="246"/>
      <c r="F35" s="246"/>
      <c r="G35" s="246"/>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174</v>
      </c>
      <c r="AH35" s="147"/>
      <c r="AI35" s="147"/>
      <c r="AJ35" s="147"/>
      <c r="AK35" s="147"/>
      <c r="AL35" s="147"/>
      <c r="AM35" s="147"/>
      <c r="AN35" s="147"/>
      <c r="AO35" s="147"/>
      <c r="AP35" s="147"/>
      <c r="AQ35" s="147"/>
      <c r="AR35" s="147"/>
      <c r="AS35" s="147"/>
      <c r="AT35" s="147"/>
      <c r="AU35" s="147"/>
      <c r="AV35" s="147"/>
      <c r="AW35" s="147"/>
      <c r="AX35" s="147"/>
      <c r="AY35" s="147"/>
      <c r="AZ35" s="147"/>
      <c r="BA35" s="176" t="str">
        <f>C35</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35" s="147"/>
      <c r="BC35" s="147"/>
      <c r="BD35" s="147"/>
      <c r="BE35" s="147"/>
      <c r="BF35" s="147"/>
      <c r="BG35" s="147"/>
      <c r="BH35" s="147"/>
    </row>
    <row r="36" spans="1:60" outlineLevel="1" x14ac:dyDescent="0.2">
      <c r="A36" s="154"/>
      <c r="B36" s="155"/>
      <c r="C36" s="180" t="s">
        <v>1468</v>
      </c>
      <c r="D36" s="157"/>
      <c r="E36" s="158">
        <v>4.5</v>
      </c>
      <c r="F36" s="156"/>
      <c r="G36" s="156"/>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176</v>
      </c>
      <c r="AH36" s="147">
        <v>0</v>
      </c>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241"/>
      <c r="D37" s="242"/>
      <c r="E37" s="242"/>
      <c r="F37" s="242"/>
      <c r="G37" s="242"/>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178</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ht="22.5" outlineLevel="1" x14ac:dyDescent="0.2">
      <c r="A38" s="169">
        <v>8</v>
      </c>
      <c r="B38" s="170" t="s">
        <v>1469</v>
      </c>
      <c r="C38" s="179" t="s">
        <v>1470</v>
      </c>
      <c r="D38" s="171" t="s">
        <v>243</v>
      </c>
      <c r="E38" s="172">
        <v>4.5</v>
      </c>
      <c r="F38" s="173"/>
      <c r="G38" s="174">
        <f>ROUND(E38*F38,2)</f>
        <v>0</v>
      </c>
      <c r="H38" s="173"/>
      <c r="I38" s="174">
        <f>ROUND(E38*H38,2)</f>
        <v>0</v>
      </c>
      <c r="J38" s="173"/>
      <c r="K38" s="174">
        <f>ROUND(E38*J38,2)</f>
        <v>0</v>
      </c>
      <c r="L38" s="174">
        <v>21</v>
      </c>
      <c r="M38" s="174">
        <f>G38*(1+L38/100)</f>
        <v>0</v>
      </c>
      <c r="N38" s="174">
        <v>0</v>
      </c>
      <c r="O38" s="174">
        <f>ROUND(E38*N38,2)</f>
        <v>0</v>
      </c>
      <c r="P38" s="174">
        <v>0</v>
      </c>
      <c r="Q38" s="174">
        <f>ROUND(E38*P38,2)</f>
        <v>0</v>
      </c>
      <c r="R38" s="174" t="s">
        <v>244</v>
      </c>
      <c r="S38" s="174" t="s">
        <v>169</v>
      </c>
      <c r="T38" s="175" t="s">
        <v>306</v>
      </c>
      <c r="U38" s="156">
        <v>0.47399999999999998</v>
      </c>
      <c r="V38" s="156">
        <f>ROUND(E38*U38,2)</f>
        <v>2.13</v>
      </c>
      <c r="W38" s="156"/>
      <c r="X38" s="156" t="s">
        <v>171</v>
      </c>
      <c r="Y38" s="147"/>
      <c r="Z38" s="147"/>
      <c r="AA38" s="147"/>
      <c r="AB38" s="147"/>
      <c r="AC38" s="147"/>
      <c r="AD38" s="147"/>
      <c r="AE38" s="147"/>
      <c r="AF38" s="147"/>
      <c r="AG38" s="147" t="s">
        <v>1364</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ht="33.75" outlineLevel="1" x14ac:dyDescent="0.2">
      <c r="A39" s="154"/>
      <c r="B39" s="155"/>
      <c r="C39" s="245" t="s">
        <v>1467</v>
      </c>
      <c r="D39" s="246"/>
      <c r="E39" s="246"/>
      <c r="F39" s="246"/>
      <c r="G39" s="246"/>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174</v>
      </c>
      <c r="AH39" s="147"/>
      <c r="AI39" s="147"/>
      <c r="AJ39" s="147"/>
      <c r="AK39" s="147"/>
      <c r="AL39" s="147"/>
      <c r="AM39" s="147"/>
      <c r="AN39" s="147"/>
      <c r="AO39" s="147"/>
      <c r="AP39" s="147"/>
      <c r="AQ39" s="147"/>
      <c r="AR39" s="147"/>
      <c r="AS39" s="147"/>
      <c r="AT39" s="147"/>
      <c r="AU39" s="147"/>
      <c r="AV39" s="147"/>
      <c r="AW39" s="147"/>
      <c r="AX39" s="147"/>
      <c r="AY39" s="147"/>
      <c r="AZ39" s="147"/>
      <c r="BA39" s="176" t="str">
        <f>C39</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39" s="147"/>
      <c r="BC39" s="147"/>
      <c r="BD39" s="147"/>
      <c r="BE39" s="147"/>
      <c r="BF39" s="147"/>
      <c r="BG39" s="147"/>
      <c r="BH39" s="147"/>
    </row>
    <row r="40" spans="1:60" outlineLevel="1" x14ac:dyDescent="0.2">
      <c r="A40" s="154"/>
      <c r="B40" s="155"/>
      <c r="C40" s="241"/>
      <c r="D40" s="242"/>
      <c r="E40" s="242"/>
      <c r="F40" s="242"/>
      <c r="G40" s="242"/>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178</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69">
        <v>9</v>
      </c>
      <c r="B41" s="170" t="s">
        <v>1369</v>
      </c>
      <c r="C41" s="179" t="s">
        <v>1370</v>
      </c>
      <c r="D41" s="171" t="s">
        <v>243</v>
      </c>
      <c r="E41" s="172">
        <v>1</v>
      </c>
      <c r="F41" s="173"/>
      <c r="G41" s="174">
        <f>ROUND(E41*F41,2)</f>
        <v>0</v>
      </c>
      <c r="H41" s="173"/>
      <c r="I41" s="174">
        <f>ROUND(E41*H41,2)</f>
        <v>0</v>
      </c>
      <c r="J41" s="173"/>
      <c r="K41" s="174">
        <f>ROUND(E41*J41,2)</f>
        <v>0</v>
      </c>
      <c r="L41" s="174">
        <v>21</v>
      </c>
      <c r="M41" s="174">
        <f>G41*(1+L41/100)</f>
        <v>0</v>
      </c>
      <c r="N41" s="174">
        <v>0</v>
      </c>
      <c r="O41" s="174">
        <f>ROUND(E41*N41,2)</f>
        <v>0</v>
      </c>
      <c r="P41" s="174">
        <v>0</v>
      </c>
      <c r="Q41" s="174">
        <f>ROUND(E41*P41,2)</f>
        <v>0</v>
      </c>
      <c r="R41" s="174" t="s">
        <v>244</v>
      </c>
      <c r="S41" s="174" t="s">
        <v>169</v>
      </c>
      <c r="T41" s="175" t="s">
        <v>306</v>
      </c>
      <c r="U41" s="156">
        <v>3.5329999999999999</v>
      </c>
      <c r="V41" s="156">
        <f>ROUND(E41*U41,2)</f>
        <v>3.53</v>
      </c>
      <c r="W41" s="156"/>
      <c r="X41" s="156" t="s">
        <v>171</v>
      </c>
      <c r="Y41" s="147"/>
      <c r="Z41" s="147"/>
      <c r="AA41" s="147"/>
      <c r="AB41" s="147"/>
      <c r="AC41" s="147"/>
      <c r="AD41" s="147"/>
      <c r="AE41" s="147"/>
      <c r="AF41" s="147"/>
      <c r="AG41" s="147" t="s">
        <v>1364</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5" t="s">
        <v>1371</v>
      </c>
      <c r="D42" s="246"/>
      <c r="E42" s="246"/>
      <c r="F42" s="246"/>
      <c r="G42" s="246"/>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174</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241"/>
      <c r="D43" s="242"/>
      <c r="E43" s="242"/>
      <c r="F43" s="242"/>
      <c r="G43" s="242"/>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178</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69">
        <v>10</v>
      </c>
      <c r="B44" s="170" t="s">
        <v>1471</v>
      </c>
      <c r="C44" s="179" t="s">
        <v>1472</v>
      </c>
      <c r="D44" s="171" t="s">
        <v>230</v>
      </c>
      <c r="E44" s="172">
        <v>19</v>
      </c>
      <c r="F44" s="173"/>
      <c r="G44" s="174">
        <f>ROUND(E44*F44,2)</f>
        <v>0</v>
      </c>
      <c r="H44" s="173"/>
      <c r="I44" s="174">
        <f>ROUND(E44*H44,2)</f>
        <v>0</v>
      </c>
      <c r="J44" s="173"/>
      <c r="K44" s="174">
        <f>ROUND(E44*J44,2)</f>
        <v>0</v>
      </c>
      <c r="L44" s="174">
        <v>21</v>
      </c>
      <c r="M44" s="174">
        <f>G44*(1+L44/100)</f>
        <v>0</v>
      </c>
      <c r="N44" s="174">
        <v>0</v>
      </c>
      <c r="O44" s="174">
        <f>ROUND(E44*N44,2)</f>
        <v>0</v>
      </c>
      <c r="P44" s="174">
        <v>0</v>
      </c>
      <c r="Q44" s="174">
        <f>ROUND(E44*P44,2)</f>
        <v>0</v>
      </c>
      <c r="R44" s="174"/>
      <c r="S44" s="174" t="s">
        <v>287</v>
      </c>
      <c r="T44" s="175" t="s">
        <v>306</v>
      </c>
      <c r="U44" s="156">
        <v>0</v>
      </c>
      <c r="V44" s="156">
        <f>ROUND(E44*U44,2)</f>
        <v>0</v>
      </c>
      <c r="W44" s="156"/>
      <c r="X44" s="156" t="s">
        <v>171</v>
      </c>
      <c r="Y44" s="147"/>
      <c r="Z44" s="147"/>
      <c r="AA44" s="147"/>
      <c r="AB44" s="147"/>
      <c r="AC44" s="147"/>
      <c r="AD44" s="147"/>
      <c r="AE44" s="147"/>
      <c r="AF44" s="147"/>
      <c r="AG44" s="147" t="s">
        <v>1364</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243"/>
      <c r="D45" s="244"/>
      <c r="E45" s="244"/>
      <c r="F45" s="244"/>
      <c r="G45" s="244"/>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178</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69">
        <v>11</v>
      </c>
      <c r="B46" s="170" t="s">
        <v>1473</v>
      </c>
      <c r="C46" s="179" t="s">
        <v>1474</v>
      </c>
      <c r="D46" s="171" t="s">
        <v>230</v>
      </c>
      <c r="E46" s="172">
        <v>17</v>
      </c>
      <c r="F46" s="173"/>
      <c r="G46" s="174">
        <f>ROUND(E46*F46,2)</f>
        <v>0</v>
      </c>
      <c r="H46" s="173"/>
      <c r="I46" s="174">
        <f>ROUND(E46*H46,2)</f>
        <v>0</v>
      </c>
      <c r="J46" s="173"/>
      <c r="K46" s="174">
        <f>ROUND(E46*J46,2)</f>
        <v>0</v>
      </c>
      <c r="L46" s="174">
        <v>21</v>
      </c>
      <c r="M46" s="174">
        <f>G46*(1+L46/100)</f>
        <v>0</v>
      </c>
      <c r="N46" s="174">
        <v>0</v>
      </c>
      <c r="O46" s="174">
        <f>ROUND(E46*N46,2)</f>
        <v>0</v>
      </c>
      <c r="P46" s="174">
        <v>0</v>
      </c>
      <c r="Q46" s="174">
        <f>ROUND(E46*P46,2)</f>
        <v>0</v>
      </c>
      <c r="R46" s="174"/>
      <c r="S46" s="174" t="s">
        <v>287</v>
      </c>
      <c r="T46" s="175" t="s">
        <v>306</v>
      </c>
      <c r="U46" s="156">
        <v>0</v>
      </c>
      <c r="V46" s="156">
        <f>ROUND(E46*U46,2)</f>
        <v>0</v>
      </c>
      <c r="W46" s="156"/>
      <c r="X46" s="156" t="s">
        <v>171</v>
      </c>
      <c r="Y46" s="147"/>
      <c r="Z46" s="147"/>
      <c r="AA46" s="147"/>
      <c r="AB46" s="147"/>
      <c r="AC46" s="147"/>
      <c r="AD46" s="147"/>
      <c r="AE46" s="147"/>
      <c r="AF46" s="147"/>
      <c r="AG46" s="147" t="s">
        <v>1364</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243"/>
      <c r="D47" s="244"/>
      <c r="E47" s="244"/>
      <c r="F47" s="244"/>
      <c r="G47" s="244"/>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178</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ht="22.5" outlineLevel="1" x14ac:dyDescent="0.2">
      <c r="A48" s="169">
        <v>12</v>
      </c>
      <c r="B48" s="170" t="s">
        <v>1372</v>
      </c>
      <c r="C48" s="179" t="s">
        <v>1373</v>
      </c>
      <c r="D48" s="171" t="s">
        <v>167</v>
      </c>
      <c r="E48" s="172">
        <v>29.04</v>
      </c>
      <c r="F48" s="173"/>
      <c r="G48" s="174">
        <f>ROUND(E48*F48,2)</f>
        <v>0</v>
      </c>
      <c r="H48" s="173"/>
      <c r="I48" s="174">
        <f>ROUND(E48*H48,2)</f>
        <v>0</v>
      </c>
      <c r="J48" s="173"/>
      <c r="K48" s="174">
        <f>ROUND(E48*J48,2)</f>
        <v>0</v>
      </c>
      <c r="L48" s="174">
        <v>21</v>
      </c>
      <c r="M48" s="174">
        <f>G48*(1+L48/100)</f>
        <v>0</v>
      </c>
      <c r="N48" s="174">
        <v>9.8999999999999999E-4</v>
      </c>
      <c r="O48" s="174">
        <f>ROUND(E48*N48,2)</f>
        <v>0.03</v>
      </c>
      <c r="P48" s="174">
        <v>0</v>
      </c>
      <c r="Q48" s="174">
        <f>ROUND(E48*P48,2)</f>
        <v>0</v>
      </c>
      <c r="R48" s="174" t="s">
        <v>244</v>
      </c>
      <c r="S48" s="174" t="s">
        <v>169</v>
      </c>
      <c r="T48" s="175" t="s">
        <v>306</v>
      </c>
      <c r="U48" s="156">
        <v>0.23599999999999999</v>
      </c>
      <c r="V48" s="156">
        <f>ROUND(E48*U48,2)</f>
        <v>6.85</v>
      </c>
      <c r="W48" s="156"/>
      <c r="X48" s="156" t="s">
        <v>171</v>
      </c>
      <c r="Y48" s="147"/>
      <c r="Z48" s="147"/>
      <c r="AA48" s="147"/>
      <c r="AB48" s="147"/>
      <c r="AC48" s="147"/>
      <c r="AD48" s="147"/>
      <c r="AE48" s="147"/>
      <c r="AF48" s="147"/>
      <c r="AG48" s="147" t="s">
        <v>1364</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245" t="s">
        <v>1374</v>
      </c>
      <c r="D49" s="246"/>
      <c r="E49" s="246"/>
      <c r="F49" s="246"/>
      <c r="G49" s="246"/>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174</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54"/>
      <c r="B50" s="155"/>
      <c r="C50" s="180" t="s">
        <v>1475</v>
      </c>
      <c r="D50" s="157"/>
      <c r="E50" s="158">
        <v>29.04</v>
      </c>
      <c r="F50" s="156"/>
      <c r="G50" s="156"/>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176</v>
      </c>
      <c r="AH50" s="147">
        <v>0</v>
      </c>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241"/>
      <c r="D51" s="242"/>
      <c r="E51" s="242"/>
      <c r="F51" s="242"/>
      <c r="G51" s="242"/>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178</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ht="22.5" outlineLevel="1" x14ac:dyDescent="0.2">
      <c r="A52" s="169">
        <v>13</v>
      </c>
      <c r="B52" s="170" t="s">
        <v>1476</v>
      </c>
      <c r="C52" s="179" t="s">
        <v>1477</v>
      </c>
      <c r="D52" s="171" t="s">
        <v>167</v>
      </c>
      <c r="E52" s="172">
        <v>46.2</v>
      </c>
      <c r="F52" s="173"/>
      <c r="G52" s="174">
        <f>ROUND(E52*F52,2)</f>
        <v>0</v>
      </c>
      <c r="H52" s="173"/>
      <c r="I52" s="174">
        <f>ROUND(E52*H52,2)</f>
        <v>0</v>
      </c>
      <c r="J52" s="173"/>
      <c r="K52" s="174">
        <f>ROUND(E52*J52,2)</f>
        <v>0</v>
      </c>
      <c r="L52" s="174">
        <v>21</v>
      </c>
      <c r="M52" s="174">
        <f>G52*(1+L52/100)</f>
        <v>0</v>
      </c>
      <c r="N52" s="174">
        <v>8.5999999999999998E-4</v>
      </c>
      <c r="O52" s="174">
        <f>ROUND(E52*N52,2)</f>
        <v>0.04</v>
      </c>
      <c r="P52" s="174">
        <v>0</v>
      </c>
      <c r="Q52" s="174">
        <f>ROUND(E52*P52,2)</f>
        <v>0</v>
      </c>
      <c r="R52" s="174" t="s">
        <v>244</v>
      </c>
      <c r="S52" s="174" t="s">
        <v>169</v>
      </c>
      <c r="T52" s="175" t="s">
        <v>306</v>
      </c>
      <c r="U52" s="156">
        <v>0.47899999999999998</v>
      </c>
      <c r="V52" s="156">
        <f>ROUND(E52*U52,2)</f>
        <v>22.13</v>
      </c>
      <c r="W52" s="156"/>
      <c r="X52" s="156" t="s">
        <v>171</v>
      </c>
      <c r="Y52" s="147"/>
      <c r="Z52" s="147"/>
      <c r="AA52" s="147"/>
      <c r="AB52" s="147"/>
      <c r="AC52" s="147"/>
      <c r="AD52" s="147"/>
      <c r="AE52" s="147"/>
      <c r="AF52" s="147"/>
      <c r="AG52" s="147" t="s">
        <v>1364</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5" t="s">
        <v>1374</v>
      </c>
      <c r="D53" s="246"/>
      <c r="E53" s="246"/>
      <c r="F53" s="246"/>
      <c r="G53" s="246"/>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174</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180" t="s">
        <v>1478</v>
      </c>
      <c r="D54" s="157"/>
      <c r="E54" s="158">
        <v>46.2</v>
      </c>
      <c r="F54" s="156"/>
      <c r="G54" s="156"/>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176</v>
      </c>
      <c r="AH54" s="147">
        <v>0</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1"/>
      <c r="D55" s="242"/>
      <c r="E55" s="242"/>
      <c r="F55" s="242"/>
      <c r="G55" s="242"/>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69">
        <v>14</v>
      </c>
      <c r="B56" s="170" t="s">
        <v>1376</v>
      </c>
      <c r="C56" s="179" t="s">
        <v>1377</v>
      </c>
      <c r="D56" s="171" t="s">
        <v>167</v>
      </c>
      <c r="E56" s="172">
        <v>29.04</v>
      </c>
      <c r="F56" s="173"/>
      <c r="G56" s="174">
        <f>ROUND(E56*F56,2)</f>
        <v>0</v>
      </c>
      <c r="H56" s="173"/>
      <c r="I56" s="174">
        <f>ROUND(E56*H56,2)</f>
        <v>0</v>
      </c>
      <c r="J56" s="173"/>
      <c r="K56" s="174">
        <f>ROUND(E56*J56,2)</f>
        <v>0</v>
      </c>
      <c r="L56" s="174">
        <v>21</v>
      </c>
      <c r="M56" s="174">
        <f>G56*(1+L56/100)</f>
        <v>0</v>
      </c>
      <c r="N56" s="174">
        <v>0</v>
      </c>
      <c r="O56" s="174">
        <f>ROUND(E56*N56,2)</f>
        <v>0</v>
      </c>
      <c r="P56" s="174">
        <v>0</v>
      </c>
      <c r="Q56" s="174">
        <f>ROUND(E56*P56,2)</f>
        <v>0</v>
      </c>
      <c r="R56" s="174" t="s">
        <v>244</v>
      </c>
      <c r="S56" s="174" t="s">
        <v>169</v>
      </c>
      <c r="T56" s="175" t="s">
        <v>306</v>
      </c>
      <c r="U56" s="156">
        <v>7.0000000000000007E-2</v>
      </c>
      <c r="V56" s="156">
        <f>ROUND(E56*U56,2)</f>
        <v>2.0299999999999998</v>
      </c>
      <c r="W56" s="156"/>
      <c r="X56" s="156" t="s">
        <v>171</v>
      </c>
      <c r="Y56" s="147"/>
      <c r="Z56" s="147"/>
      <c r="AA56" s="147"/>
      <c r="AB56" s="147"/>
      <c r="AC56" s="147"/>
      <c r="AD56" s="147"/>
      <c r="AE56" s="147"/>
      <c r="AF56" s="147"/>
      <c r="AG56" s="147" t="s">
        <v>1364</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245" t="s">
        <v>1378</v>
      </c>
      <c r="D57" s="246"/>
      <c r="E57" s="246"/>
      <c r="F57" s="246"/>
      <c r="G57" s="246"/>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174</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1"/>
      <c r="D58" s="242"/>
      <c r="E58" s="242"/>
      <c r="F58" s="242"/>
      <c r="G58" s="242"/>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178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69">
        <v>15</v>
      </c>
      <c r="B59" s="170" t="s">
        <v>1479</v>
      </c>
      <c r="C59" s="179" t="s">
        <v>1480</v>
      </c>
      <c r="D59" s="171" t="s">
        <v>167</v>
      </c>
      <c r="E59" s="172">
        <v>46.2</v>
      </c>
      <c r="F59" s="173"/>
      <c r="G59" s="174">
        <f>ROUND(E59*F59,2)</f>
        <v>0</v>
      </c>
      <c r="H59" s="173"/>
      <c r="I59" s="174">
        <f>ROUND(E59*H59,2)</f>
        <v>0</v>
      </c>
      <c r="J59" s="173"/>
      <c r="K59" s="174">
        <f>ROUND(E59*J59,2)</f>
        <v>0</v>
      </c>
      <c r="L59" s="174">
        <v>21</v>
      </c>
      <c r="M59" s="174">
        <f>G59*(1+L59/100)</f>
        <v>0</v>
      </c>
      <c r="N59" s="174">
        <v>0</v>
      </c>
      <c r="O59" s="174">
        <f>ROUND(E59*N59,2)</f>
        <v>0</v>
      </c>
      <c r="P59" s="174">
        <v>0</v>
      </c>
      <c r="Q59" s="174">
        <f>ROUND(E59*P59,2)</f>
        <v>0</v>
      </c>
      <c r="R59" s="174" t="s">
        <v>244</v>
      </c>
      <c r="S59" s="174" t="s">
        <v>169</v>
      </c>
      <c r="T59" s="175" t="s">
        <v>306</v>
      </c>
      <c r="U59" s="156">
        <v>0.32700000000000001</v>
      </c>
      <c r="V59" s="156">
        <f>ROUND(E59*U59,2)</f>
        <v>15.11</v>
      </c>
      <c r="W59" s="156"/>
      <c r="X59" s="156" t="s">
        <v>171</v>
      </c>
      <c r="Y59" s="147"/>
      <c r="Z59" s="147"/>
      <c r="AA59" s="147"/>
      <c r="AB59" s="147"/>
      <c r="AC59" s="147"/>
      <c r="AD59" s="147"/>
      <c r="AE59" s="147"/>
      <c r="AF59" s="147"/>
      <c r="AG59" s="147" t="s">
        <v>1364</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245" t="s">
        <v>1378</v>
      </c>
      <c r="D60" s="246"/>
      <c r="E60" s="246"/>
      <c r="F60" s="246"/>
      <c r="G60" s="246"/>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174</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241"/>
      <c r="D61" s="242"/>
      <c r="E61" s="242"/>
      <c r="F61" s="242"/>
      <c r="G61" s="242"/>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178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69">
        <v>16</v>
      </c>
      <c r="B62" s="170" t="s">
        <v>1379</v>
      </c>
      <c r="C62" s="179" t="s">
        <v>1380</v>
      </c>
      <c r="D62" s="171" t="s">
        <v>243</v>
      </c>
      <c r="E62" s="172">
        <v>234.08</v>
      </c>
      <c r="F62" s="173"/>
      <c r="G62" s="174">
        <f>ROUND(E62*F62,2)</f>
        <v>0</v>
      </c>
      <c r="H62" s="173"/>
      <c r="I62" s="174">
        <f>ROUND(E62*H62,2)</f>
        <v>0</v>
      </c>
      <c r="J62" s="173"/>
      <c r="K62" s="174">
        <f>ROUND(E62*J62,2)</f>
        <v>0</v>
      </c>
      <c r="L62" s="174">
        <v>21</v>
      </c>
      <c r="M62" s="174">
        <f>G62*(1+L62/100)</f>
        <v>0</v>
      </c>
      <c r="N62" s="174">
        <v>0</v>
      </c>
      <c r="O62" s="174">
        <f>ROUND(E62*N62,2)</f>
        <v>0</v>
      </c>
      <c r="P62" s="174">
        <v>0</v>
      </c>
      <c r="Q62" s="174">
        <f>ROUND(E62*P62,2)</f>
        <v>0</v>
      </c>
      <c r="R62" s="174" t="s">
        <v>244</v>
      </c>
      <c r="S62" s="174" t="s">
        <v>169</v>
      </c>
      <c r="T62" s="175" t="s">
        <v>306</v>
      </c>
      <c r="U62" s="156">
        <v>0.34499999999999997</v>
      </c>
      <c r="V62" s="156">
        <f>ROUND(E62*U62,2)</f>
        <v>80.760000000000005</v>
      </c>
      <c r="W62" s="156"/>
      <c r="X62" s="156" t="s">
        <v>171</v>
      </c>
      <c r="Y62" s="147"/>
      <c r="Z62" s="147"/>
      <c r="AA62" s="147"/>
      <c r="AB62" s="147"/>
      <c r="AC62" s="147"/>
      <c r="AD62" s="147"/>
      <c r="AE62" s="147"/>
      <c r="AF62" s="147"/>
      <c r="AG62" s="147" t="s">
        <v>1364</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54"/>
      <c r="B63" s="155"/>
      <c r="C63" s="245" t="s">
        <v>1381</v>
      </c>
      <c r="D63" s="246"/>
      <c r="E63" s="246"/>
      <c r="F63" s="246"/>
      <c r="G63" s="246"/>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174</v>
      </c>
      <c r="AH63" s="147"/>
      <c r="AI63" s="147"/>
      <c r="AJ63" s="147"/>
      <c r="AK63" s="147"/>
      <c r="AL63" s="147"/>
      <c r="AM63" s="147"/>
      <c r="AN63" s="147"/>
      <c r="AO63" s="147"/>
      <c r="AP63" s="147"/>
      <c r="AQ63" s="147"/>
      <c r="AR63" s="147"/>
      <c r="AS63" s="147"/>
      <c r="AT63" s="147"/>
      <c r="AU63" s="147"/>
      <c r="AV63" s="147"/>
      <c r="AW63" s="147"/>
      <c r="AX63" s="147"/>
      <c r="AY63" s="147"/>
      <c r="AZ63" s="147"/>
      <c r="BA63" s="176" t="str">
        <f>C63</f>
        <v>bez naložení do dopravní nádoby, ale s vyprázdněním dopravní nádoby na hromadu nebo na dopravní prostředek,</v>
      </c>
      <c r="BB63" s="147"/>
      <c r="BC63" s="147"/>
      <c r="BD63" s="147"/>
      <c r="BE63" s="147"/>
      <c r="BF63" s="147"/>
      <c r="BG63" s="147"/>
      <c r="BH63" s="147"/>
    </row>
    <row r="64" spans="1:60" outlineLevel="1" x14ac:dyDescent="0.2">
      <c r="A64" s="154"/>
      <c r="B64" s="155"/>
      <c r="C64" s="180" t="s">
        <v>1481</v>
      </c>
      <c r="D64" s="157"/>
      <c r="E64" s="158">
        <v>234.08</v>
      </c>
      <c r="F64" s="156"/>
      <c r="G64" s="156"/>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176</v>
      </c>
      <c r="AH64" s="147">
        <v>0</v>
      </c>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x14ac:dyDescent="0.2">
      <c r="A65" s="154"/>
      <c r="B65" s="155"/>
      <c r="C65" s="241"/>
      <c r="D65" s="242"/>
      <c r="E65" s="242"/>
      <c r="F65" s="242"/>
      <c r="G65" s="242"/>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178</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ht="22.5" outlineLevel="1" x14ac:dyDescent="0.2">
      <c r="A66" s="169">
        <v>17</v>
      </c>
      <c r="B66" s="170" t="s">
        <v>1382</v>
      </c>
      <c r="C66" s="179" t="s">
        <v>1383</v>
      </c>
      <c r="D66" s="171" t="s">
        <v>243</v>
      </c>
      <c r="E66" s="172">
        <v>234.11</v>
      </c>
      <c r="F66" s="173"/>
      <c r="G66" s="174">
        <f>ROUND(E66*F66,2)</f>
        <v>0</v>
      </c>
      <c r="H66" s="173"/>
      <c r="I66" s="174">
        <f>ROUND(E66*H66,2)</f>
        <v>0</v>
      </c>
      <c r="J66" s="173"/>
      <c r="K66" s="174">
        <f>ROUND(E66*J66,2)</f>
        <v>0</v>
      </c>
      <c r="L66" s="174">
        <v>21</v>
      </c>
      <c r="M66" s="174">
        <f>G66*(1+L66/100)</f>
        <v>0</v>
      </c>
      <c r="N66" s="174">
        <v>0</v>
      </c>
      <c r="O66" s="174">
        <f>ROUND(E66*N66,2)</f>
        <v>0</v>
      </c>
      <c r="P66" s="174">
        <v>0</v>
      </c>
      <c r="Q66" s="174">
        <f>ROUND(E66*P66,2)</f>
        <v>0</v>
      </c>
      <c r="R66" s="174" t="s">
        <v>244</v>
      </c>
      <c r="S66" s="174" t="s">
        <v>169</v>
      </c>
      <c r="T66" s="175" t="s">
        <v>306</v>
      </c>
      <c r="U66" s="156">
        <v>1.0999999999999999E-2</v>
      </c>
      <c r="V66" s="156">
        <f>ROUND(E66*U66,2)</f>
        <v>2.58</v>
      </c>
      <c r="W66" s="156"/>
      <c r="X66" s="156" t="s">
        <v>171</v>
      </c>
      <c r="Y66" s="147"/>
      <c r="Z66" s="147"/>
      <c r="AA66" s="147"/>
      <c r="AB66" s="147"/>
      <c r="AC66" s="147"/>
      <c r="AD66" s="147"/>
      <c r="AE66" s="147"/>
      <c r="AF66" s="147"/>
      <c r="AG66" s="147" t="s">
        <v>1364</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245" t="s">
        <v>1384</v>
      </c>
      <c r="D67" s="246"/>
      <c r="E67" s="246"/>
      <c r="F67" s="246"/>
      <c r="G67" s="246"/>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174</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180" t="s">
        <v>1482</v>
      </c>
      <c r="D68" s="157"/>
      <c r="E68" s="158">
        <v>234.11</v>
      </c>
      <c r="F68" s="156"/>
      <c r="G68" s="156"/>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176</v>
      </c>
      <c r="AH68" s="147">
        <v>0</v>
      </c>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54"/>
      <c r="B69" s="155"/>
      <c r="C69" s="241"/>
      <c r="D69" s="242"/>
      <c r="E69" s="242"/>
      <c r="F69" s="242"/>
      <c r="G69" s="242"/>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178</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69">
        <v>18</v>
      </c>
      <c r="B70" s="170" t="s">
        <v>1483</v>
      </c>
      <c r="C70" s="179" t="s">
        <v>1484</v>
      </c>
      <c r="D70" s="171" t="s">
        <v>243</v>
      </c>
      <c r="E70" s="172">
        <v>197.38</v>
      </c>
      <c r="F70" s="173"/>
      <c r="G70" s="174">
        <f>ROUND(E70*F70,2)</f>
        <v>0</v>
      </c>
      <c r="H70" s="173"/>
      <c r="I70" s="174">
        <f>ROUND(E70*H70,2)</f>
        <v>0</v>
      </c>
      <c r="J70" s="173"/>
      <c r="K70" s="174">
        <f>ROUND(E70*J70,2)</f>
        <v>0</v>
      </c>
      <c r="L70" s="174">
        <v>21</v>
      </c>
      <c r="M70" s="174">
        <f>G70*(1+L70/100)</f>
        <v>0</v>
      </c>
      <c r="N70" s="174">
        <v>0</v>
      </c>
      <c r="O70" s="174">
        <f>ROUND(E70*N70,2)</f>
        <v>0</v>
      </c>
      <c r="P70" s="174">
        <v>0</v>
      </c>
      <c r="Q70" s="174">
        <f>ROUND(E70*P70,2)</f>
        <v>0</v>
      </c>
      <c r="R70" s="174" t="s">
        <v>1213</v>
      </c>
      <c r="S70" s="174" t="s">
        <v>169</v>
      </c>
      <c r="T70" s="175" t="s">
        <v>306</v>
      </c>
      <c r="U70" s="156">
        <v>0</v>
      </c>
      <c r="V70" s="156">
        <f>ROUND(E70*U70,2)</f>
        <v>0</v>
      </c>
      <c r="W70" s="156"/>
      <c r="X70" s="156" t="s">
        <v>171</v>
      </c>
      <c r="Y70" s="147"/>
      <c r="Z70" s="147"/>
      <c r="AA70" s="147"/>
      <c r="AB70" s="147"/>
      <c r="AC70" s="147"/>
      <c r="AD70" s="147"/>
      <c r="AE70" s="147"/>
      <c r="AF70" s="147"/>
      <c r="AG70" s="147" t="s">
        <v>1364</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180" t="s">
        <v>1485</v>
      </c>
      <c r="D71" s="157"/>
      <c r="E71" s="158">
        <v>197.38</v>
      </c>
      <c r="F71" s="156"/>
      <c r="G71" s="156"/>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241"/>
      <c r="D72" s="242"/>
      <c r="E72" s="242"/>
      <c r="F72" s="242"/>
      <c r="G72" s="242"/>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178</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ht="22.5" outlineLevel="1" x14ac:dyDescent="0.2">
      <c r="A73" s="169">
        <v>19</v>
      </c>
      <c r="B73" s="170" t="s">
        <v>1045</v>
      </c>
      <c r="C73" s="179" t="s">
        <v>1046</v>
      </c>
      <c r="D73" s="171" t="s">
        <v>243</v>
      </c>
      <c r="E73" s="172">
        <v>197.38</v>
      </c>
      <c r="F73" s="173"/>
      <c r="G73" s="174">
        <f>ROUND(E73*F73,2)</f>
        <v>0</v>
      </c>
      <c r="H73" s="173"/>
      <c r="I73" s="174">
        <f>ROUND(E73*H73,2)</f>
        <v>0</v>
      </c>
      <c r="J73" s="173"/>
      <c r="K73" s="174">
        <f>ROUND(E73*J73,2)</f>
        <v>0</v>
      </c>
      <c r="L73" s="174">
        <v>21</v>
      </c>
      <c r="M73" s="174">
        <f>G73*(1+L73/100)</f>
        <v>0</v>
      </c>
      <c r="N73" s="174">
        <v>0</v>
      </c>
      <c r="O73" s="174">
        <f>ROUND(E73*N73,2)</f>
        <v>0</v>
      </c>
      <c r="P73" s="174">
        <v>0</v>
      </c>
      <c r="Q73" s="174">
        <f>ROUND(E73*P73,2)</f>
        <v>0</v>
      </c>
      <c r="R73" s="174" t="s">
        <v>244</v>
      </c>
      <c r="S73" s="174" t="s">
        <v>169</v>
      </c>
      <c r="T73" s="175" t="s">
        <v>306</v>
      </c>
      <c r="U73" s="156">
        <v>0.20200000000000001</v>
      </c>
      <c r="V73" s="156">
        <f>ROUND(E73*U73,2)</f>
        <v>39.869999999999997</v>
      </c>
      <c r="W73" s="156"/>
      <c r="X73" s="156" t="s">
        <v>171</v>
      </c>
      <c r="Y73" s="147"/>
      <c r="Z73" s="147"/>
      <c r="AA73" s="147"/>
      <c r="AB73" s="147"/>
      <c r="AC73" s="147"/>
      <c r="AD73" s="147"/>
      <c r="AE73" s="147"/>
      <c r="AF73" s="147"/>
      <c r="AG73" s="147" t="s">
        <v>1364</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245" t="s">
        <v>905</v>
      </c>
      <c r="D74" s="246"/>
      <c r="E74" s="246"/>
      <c r="F74" s="246"/>
      <c r="G74" s="246"/>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174</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180" t="s">
        <v>1486</v>
      </c>
      <c r="D75" s="157"/>
      <c r="E75" s="158">
        <v>197.38</v>
      </c>
      <c r="F75" s="156"/>
      <c r="G75" s="156"/>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176</v>
      </c>
      <c r="AH75" s="147">
        <v>0</v>
      </c>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1"/>
      <c r="D76" s="242"/>
      <c r="E76" s="242"/>
      <c r="F76" s="242"/>
      <c r="G76" s="242"/>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69">
        <v>20</v>
      </c>
      <c r="B77" s="170" t="s">
        <v>1386</v>
      </c>
      <c r="C77" s="179" t="s">
        <v>1387</v>
      </c>
      <c r="D77" s="171" t="s">
        <v>243</v>
      </c>
      <c r="E77" s="172">
        <v>34.5</v>
      </c>
      <c r="F77" s="173"/>
      <c r="G77" s="174">
        <f>ROUND(E77*F77,2)</f>
        <v>0</v>
      </c>
      <c r="H77" s="173"/>
      <c r="I77" s="174">
        <f>ROUND(E77*H77,2)</f>
        <v>0</v>
      </c>
      <c r="J77" s="173"/>
      <c r="K77" s="174">
        <f>ROUND(E77*J77,2)</f>
        <v>0</v>
      </c>
      <c r="L77" s="174">
        <v>21</v>
      </c>
      <c r="M77" s="174">
        <f>G77*(1+L77/100)</f>
        <v>0</v>
      </c>
      <c r="N77" s="174">
        <v>0</v>
      </c>
      <c r="O77" s="174">
        <f>ROUND(E77*N77,2)</f>
        <v>0</v>
      </c>
      <c r="P77" s="174">
        <v>0</v>
      </c>
      <c r="Q77" s="174">
        <f>ROUND(E77*P77,2)</f>
        <v>0</v>
      </c>
      <c r="R77" s="174" t="s">
        <v>244</v>
      </c>
      <c r="S77" s="174" t="s">
        <v>169</v>
      </c>
      <c r="T77" s="175" t="s">
        <v>306</v>
      </c>
      <c r="U77" s="156">
        <v>1.587</v>
      </c>
      <c r="V77" s="156">
        <f>ROUND(E77*U77,2)</f>
        <v>54.75</v>
      </c>
      <c r="W77" s="156"/>
      <c r="X77" s="156" t="s">
        <v>171</v>
      </c>
      <c r="Y77" s="147"/>
      <c r="Z77" s="147"/>
      <c r="AA77" s="147"/>
      <c r="AB77" s="147"/>
      <c r="AC77" s="147"/>
      <c r="AD77" s="147"/>
      <c r="AE77" s="147"/>
      <c r="AF77" s="147"/>
      <c r="AG77" s="147" t="s">
        <v>1364</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ht="22.5" outlineLevel="1" x14ac:dyDescent="0.2">
      <c r="A78" s="154"/>
      <c r="B78" s="155"/>
      <c r="C78" s="245" t="s">
        <v>1388</v>
      </c>
      <c r="D78" s="246"/>
      <c r="E78" s="246"/>
      <c r="F78" s="246"/>
      <c r="G78" s="24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174</v>
      </c>
      <c r="AH78" s="147"/>
      <c r="AI78" s="147"/>
      <c r="AJ78" s="147"/>
      <c r="AK78" s="147"/>
      <c r="AL78" s="147"/>
      <c r="AM78" s="147"/>
      <c r="AN78" s="147"/>
      <c r="AO78" s="147"/>
      <c r="AP78" s="147"/>
      <c r="AQ78" s="147"/>
      <c r="AR78" s="147"/>
      <c r="AS78" s="147"/>
      <c r="AT78" s="147"/>
      <c r="AU78" s="147"/>
      <c r="AV78" s="147"/>
      <c r="AW78" s="147"/>
      <c r="AX78" s="147"/>
      <c r="AY78" s="147"/>
      <c r="AZ78" s="147"/>
      <c r="BA78" s="176" t="str">
        <f>C78</f>
        <v>sypaninou z vhodných hornin tř. 1 - 4 nebo materiálem připraveným podél výkopu ve vzdálenosti do 3 m od jeho kraje, pro jakoukoliv hloubku výkopu a jakoukoliv míru zhutnění,</v>
      </c>
      <c r="BB78" s="147"/>
      <c r="BC78" s="147"/>
      <c r="BD78" s="147"/>
      <c r="BE78" s="147"/>
      <c r="BF78" s="147"/>
      <c r="BG78" s="147"/>
      <c r="BH78" s="147"/>
    </row>
    <row r="79" spans="1:60" outlineLevel="1" x14ac:dyDescent="0.2">
      <c r="A79" s="154"/>
      <c r="B79" s="155"/>
      <c r="C79" s="180" t="s">
        <v>1487</v>
      </c>
      <c r="D79" s="157"/>
      <c r="E79" s="158">
        <v>11.7</v>
      </c>
      <c r="F79" s="156"/>
      <c r="G79" s="156"/>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180" t="s">
        <v>1488</v>
      </c>
      <c r="D80" s="157"/>
      <c r="E80" s="158">
        <v>22.8</v>
      </c>
      <c r="F80" s="156"/>
      <c r="G80" s="156"/>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176</v>
      </c>
      <c r="AH80" s="147">
        <v>0</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241"/>
      <c r="D81" s="242"/>
      <c r="E81" s="242"/>
      <c r="F81" s="242"/>
      <c r="G81" s="242"/>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178</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69">
        <v>21</v>
      </c>
      <c r="B82" s="170" t="s">
        <v>1489</v>
      </c>
      <c r="C82" s="179" t="s">
        <v>1490</v>
      </c>
      <c r="D82" s="171" t="s">
        <v>243</v>
      </c>
      <c r="E82" s="172">
        <v>2.7902999999999998</v>
      </c>
      <c r="F82" s="173"/>
      <c r="G82" s="174">
        <f>ROUND(E82*F82,2)</f>
        <v>0</v>
      </c>
      <c r="H82" s="173"/>
      <c r="I82" s="174">
        <f>ROUND(E82*H82,2)</f>
        <v>0</v>
      </c>
      <c r="J82" s="173"/>
      <c r="K82" s="174">
        <f>ROUND(E82*J82,2)</f>
        <v>0</v>
      </c>
      <c r="L82" s="174">
        <v>21</v>
      </c>
      <c r="M82" s="174">
        <f>G82*(1+L82/100)</f>
        <v>0</v>
      </c>
      <c r="N82" s="174">
        <v>0</v>
      </c>
      <c r="O82" s="174">
        <f>ROUND(E82*N82,2)</f>
        <v>0</v>
      </c>
      <c r="P82" s="174">
        <v>0</v>
      </c>
      <c r="Q82" s="174">
        <f>ROUND(E82*P82,2)</f>
        <v>0</v>
      </c>
      <c r="R82" s="174" t="s">
        <v>244</v>
      </c>
      <c r="S82" s="174" t="s">
        <v>169</v>
      </c>
      <c r="T82" s="175" t="s">
        <v>306</v>
      </c>
      <c r="U82" s="156">
        <v>2.1949999999999998</v>
      </c>
      <c r="V82" s="156">
        <f>ROUND(E82*U82,2)</f>
        <v>6.12</v>
      </c>
      <c r="W82" s="156"/>
      <c r="X82" s="156" t="s">
        <v>171</v>
      </c>
      <c r="Y82" s="147"/>
      <c r="Z82" s="147"/>
      <c r="AA82" s="147"/>
      <c r="AB82" s="147"/>
      <c r="AC82" s="147"/>
      <c r="AD82" s="147"/>
      <c r="AE82" s="147"/>
      <c r="AF82" s="147"/>
      <c r="AG82" s="147" t="s">
        <v>1364</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ht="22.5" outlineLevel="1" x14ac:dyDescent="0.2">
      <c r="A83" s="154"/>
      <c r="B83" s="155"/>
      <c r="C83" s="245" t="s">
        <v>1491</v>
      </c>
      <c r="D83" s="246"/>
      <c r="E83" s="246"/>
      <c r="F83" s="246"/>
      <c r="G83" s="246"/>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174</v>
      </c>
      <c r="AH83" s="147"/>
      <c r="AI83" s="147"/>
      <c r="AJ83" s="147"/>
      <c r="AK83" s="147"/>
      <c r="AL83" s="147"/>
      <c r="AM83" s="147"/>
      <c r="AN83" s="147"/>
      <c r="AO83" s="147"/>
      <c r="AP83" s="147"/>
      <c r="AQ83" s="147"/>
      <c r="AR83" s="147"/>
      <c r="AS83" s="147"/>
      <c r="AT83" s="147"/>
      <c r="AU83" s="147"/>
      <c r="AV83" s="147"/>
      <c r="AW83" s="147"/>
      <c r="AX83" s="147"/>
      <c r="AY83" s="147"/>
      <c r="AZ83" s="147"/>
      <c r="BA83" s="176" t="str">
        <f>C83</f>
        <v>sypaninou z vhodných hornin tř. 1 - 4 nebo materiálem, uloženým ve vzdálenosti do 30 m od vnějšího kraje objektu, pro jakoukoliv míru zhutnění,</v>
      </c>
      <c r="BB83" s="147"/>
      <c r="BC83" s="147"/>
      <c r="BD83" s="147"/>
      <c r="BE83" s="147"/>
      <c r="BF83" s="147"/>
      <c r="BG83" s="147"/>
      <c r="BH83" s="147"/>
    </row>
    <row r="84" spans="1:60" outlineLevel="1" x14ac:dyDescent="0.2">
      <c r="A84" s="154"/>
      <c r="B84" s="155"/>
      <c r="C84" s="180" t="s">
        <v>1492</v>
      </c>
      <c r="D84" s="157"/>
      <c r="E84" s="158">
        <v>2.79</v>
      </c>
      <c r="F84" s="156"/>
      <c r="G84" s="156"/>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176</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1"/>
      <c r="D85" s="242"/>
      <c r="E85" s="242"/>
      <c r="F85" s="242"/>
      <c r="G85" s="242"/>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69">
        <v>22</v>
      </c>
      <c r="B86" s="170" t="s">
        <v>1493</v>
      </c>
      <c r="C86" s="179" t="s">
        <v>1494</v>
      </c>
      <c r="D86" s="171" t="s">
        <v>366</v>
      </c>
      <c r="E86" s="172">
        <v>74.599999999999994</v>
      </c>
      <c r="F86" s="173"/>
      <c r="G86" s="174">
        <f>ROUND(E86*F86,2)</f>
        <v>0</v>
      </c>
      <c r="H86" s="173"/>
      <c r="I86" s="174">
        <f>ROUND(E86*H86,2)</f>
        <v>0</v>
      </c>
      <c r="J86" s="173"/>
      <c r="K86" s="174">
        <f>ROUND(E86*J86,2)</f>
        <v>0</v>
      </c>
      <c r="L86" s="174">
        <v>21</v>
      </c>
      <c r="M86" s="174">
        <f>G86*(1+L86/100)</f>
        <v>0</v>
      </c>
      <c r="N86" s="174">
        <v>1</v>
      </c>
      <c r="O86" s="174">
        <f>ROUND(E86*N86,2)</f>
        <v>74.599999999999994</v>
      </c>
      <c r="P86" s="174">
        <v>0</v>
      </c>
      <c r="Q86" s="174">
        <f>ROUND(E86*P86,2)</f>
        <v>0</v>
      </c>
      <c r="R86" s="174" t="s">
        <v>436</v>
      </c>
      <c r="S86" s="174" t="s">
        <v>169</v>
      </c>
      <c r="T86" s="175" t="s">
        <v>306</v>
      </c>
      <c r="U86" s="156">
        <v>0</v>
      </c>
      <c r="V86" s="156">
        <f>ROUND(E86*U86,2)</f>
        <v>0</v>
      </c>
      <c r="W86" s="156"/>
      <c r="X86" s="156" t="s">
        <v>437</v>
      </c>
      <c r="Y86" s="147"/>
      <c r="Z86" s="147"/>
      <c r="AA86" s="147"/>
      <c r="AB86" s="147"/>
      <c r="AC86" s="147"/>
      <c r="AD86" s="147"/>
      <c r="AE86" s="147"/>
      <c r="AF86" s="147"/>
      <c r="AG86" s="147" t="s">
        <v>1397</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180" t="s">
        <v>1495</v>
      </c>
      <c r="D87" s="157"/>
      <c r="E87" s="158">
        <v>69</v>
      </c>
      <c r="F87" s="156"/>
      <c r="G87" s="156"/>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176</v>
      </c>
      <c r="AH87" s="147">
        <v>0</v>
      </c>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x14ac:dyDescent="0.2">
      <c r="A88" s="154"/>
      <c r="B88" s="155"/>
      <c r="C88" s="180" t="s">
        <v>1496</v>
      </c>
      <c r="D88" s="157"/>
      <c r="E88" s="158">
        <v>5.6</v>
      </c>
      <c r="F88" s="156"/>
      <c r="G88" s="156"/>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176</v>
      </c>
      <c r="AH88" s="147">
        <v>0</v>
      </c>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54"/>
      <c r="B89" s="155"/>
      <c r="C89" s="241"/>
      <c r="D89" s="242"/>
      <c r="E89" s="242"/>
      <c r="F89" s="242"/>
      <c r="G89" s="242"/>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178</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69">
        <v>23</v>
      </c>
      <c r="B90" s="170" t="s">
        <v>1398</v>
      </c>
      <c r="C90" s="179" t="s">
        <v>1399</v>
      </c>
      <c r="D90" s="171" t="s">
        <v>366</v>
      </c>
      <c r="E90" s="172">
        <v>394.76</v>
      </c>
      <c r="F90" s="173"/>
      <c r="G90" s="174">
        <f>ROUND(E90*F90,2)</f>
        <v>0</v>
      </c>
      <c r="H90" s="173"/>
      <c r="I90" s="174">
        <f>ROUND(E90*H90,2)</f>
        <v>0</v>
      </c>
      <c r="J90" s="173"/>
      <c r="K90" s="174">
        <f>ROUND(E90*J90,2)</f>
        <v>0</v>
      </c>
      <c r="L90" s="174">
        <v>21</v>
      </c>
      <c r="M90" s="174">
        <f>G90*(1+L90/100)</f>
        <v>0</v>
      </c>
      <c r="N90" s="174">
        <v>1</v>
      </c>
      <c r="O90" s="174">
        <f>ROUND(E90*N90,2)</f>
        <v>394.76</v>
      </c>
      <c r="P90" s="174">
        <v>0</v>
      </c>
      <c r="Q90" s="174">
        <f>ROUND(E90*P90,2)</f>
        <v>0</v>
      </c>
      <c r="R90" s="174" t="s">
        <v>436</v>
      </c>
      <c r="S90" s="174" t="s">
        <v>169</v>
      </c>
      <c r="T90" s="175" t="s">
        <v>306</v>
      </c>
      <c r="U90" s="156">
        <v>0</v>
      </c>
      <c r="V90" s="156">
        <f>ROUND(E90*U90,2)</f>
        <v>0</v>
      </c>
      <c r="W90" s="156"/>
      <c r="X90" s="156" t="s">
        <v>437</v>
      </c>
      <c r="Y90" s="147"/>
      <c r="Z90" s="147"/>
      <c r="AA90" s="147"/>
      <c r="AB90" s="147"/>
      <c r="AC90" s="147"/>
      <c r="AD90" s="147"/>
      <c r="AE90" s="147"/>
      <c r="AF90" s="147"/>
      <c r="AG90" s="147" t="s">
        <v>1397</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180" t="s">
        <v>1497</v>
      </c>
      <c r="D91" s="157"/>
      <c r="E91" s="158">
        <v>394.76</v>
      </c>
      <c r="F91" s="156"/>
      <c r="G91" s="156"/>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176</v>
      </c>
      <c r="AH91" s="147">
        <v>0</v>
      </c>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241"/>
      <c r="D92" s="242"/>
      <c r="E92" s="242"/>
      <c r="F92" s="242"/>
      <c r="G92" s="242"/>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178</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x14ac:dyDescent="0.2">
      <c r="A93" s="163" t="s">
        <v>163</v>
      </c>
      <c r="B93" s="164" t="s">
        <v>90</v>
      </c>
      <c r="C93" s="178" t="s">
        <v>91</v>
      </c>
      <c r="D93" s="165"/>
      <c r="E93" s="166"/>
      <c r="F93" s="167"/>
      <c r="G93" s="167">
        <f>SUMIF(AG94:AG98,"&lt;&gt;NOR",G94:G98)</f>
        <v>0</v>
      </c>
      <c r="H93" s="167"/>
      <c r="I93" s="167">
        <f>SUM(I94:I98)</f>
        <v>0</v>
      </c>
      <c r="J93" s="167"/>
      <c r="K93" s="167">
        <f>SUM(K94:K98)</f>
        <v>0</v>
      </c>
      <c r="L93" s="167"/>
      <c r="M93" s="167">
        <f>SUM(M94:M98)</f>
        <v>0</v>
      </c>
      <c r="N93" s="167"/>
      <c r="O93" s="167">
        <f>SUM(O94:O98)</f>
        <v>9.51</v>
      </c>
      <c r="P93" s="167"/>
      <c r="Q93" s="167">
        <f>SUM(Q94:Q98)</f>
        <v>0</v>
      </c>
      <c r="R93" s="167"/>
      <c r="S93" s="167"/>
      <c r="T93" s="168"/>
      <c r="U93" s="162"/>
      <c r="V93" s="162">
        <f>SUM(V94:V98)</f>
        <v>14.24</v>
      </c>
      <c r="W93" s="162"/>
      <c r="X93" s="162"/>
      <c r="AG93" t="s">
        <v>164</v>
      </c>
    </row>
    <row r="94" spans="1:60" outlineLevel="1" x14ac:dyDescent="0.2">
      <c r="A94" s="169">
        <v>24</v>
      </c>
      <c r="B94" s="170" t="s">
        <v>1401</v>
      </c>
      <c r="C94" s="179" t="s">
        <v>1402</v>
      </c>
      <c r="D94" s="171" t="s">
        <v>243</v>
      </c>
      <c r="E94" s="172">
        <v>8.4</v>
      </c>
      <c r="F94" s="173"/>
      <c r="G94" s="174">
        <f>ROUND(E94*F94,2)</f>
        <v>0</v>
      </c>
      <c r="H94" s="173"/>
      <c r="I94" s="174">
        <f>ROUND(E94*H94,2)</f>
        <v>0</v>
      </c>
      <c r="J94" s="173"/>
      <c r="K94" s="174">
        <f>ROUND(E94*J94,2)</f>
        <v>0</v>
      </c>
      <c r="L94" s="174">
        <v>21</v>
      </c>
      <c r="M94" s="174">
        <f>G94*(1+L94/100)</f>
        <v>0</v>
      </c>
      <c r="N94" s="174">
        <v>1.1322000000000001</v>
      </c>
      <c r="O94" s="174">
        <f>ROUND(E94*N94,2)</f>
        <v>9.51</v>
      </c>
      <c r="P94" s="174">
        <v>0</v>
      </c>
      <c r="Q94" s="174">
        <f>ROUND(E94*P94,2)</f>
        <v>0</v>
      </c>
      <c r="R94" s="174" t="s">
        <v>1403</v>
      </c>
      <c r="S94" s="174" t="s">
        <v>169</v>
      </c>
      <c r="T94" s="175" t="s">
        <v>306</v>
      </c>
      <c r="U94" s="156">
        <v>1.6950000000000001</v>
      </c>
      <c r="V94" s="156">
        <f>ROUND(E94*U94,2)</f>
        <v>14.24</v>
      </c>
      <c r="W94" s="156"/>
      <c r="X94" s="156" t="s">
        <v>171</v>
      </c>
      <c r="Y94" s="147"/>
      <c r="Z94" s="147"/>
      <c r="AA94" s="147"/>
      <c r="AB94" s="147"/>
      <c r="AC94" s="147"/>
      <c r="AD94" s="147"/>
      <c r="AE94" s="147"/>
      <c r="AF94" s="147"/>
      <c r="AG94" s="147" t="s">
        <v>1364</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54"/>
      <c r="B95" s="155"/>
      <c r="C95" s="245" t="s">
        <v>1404</v>
      </c>
      <c r="D95" s="246"/>
      <c r="E95" s="246"/>
      <c r="F95" s="246"/>
      <c r="G95" s="246"/>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174</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180" t="s">
        <v>1498</v>
      </c>
      <c r="D96" s="157"/>
      <c r="E96" s="158">
        <v>3.84</v>
      </c>
      <c r="F96" s="156"/>
      <c r="G96" s="156"/>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176</v>
      </c>
      <c r="AH96" s="147">
        <v>0</v>
      </c>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180" t="s">
        <v>1499</v>
      </c>
      <c r="D97" s="157"/>
      <c r="E97" s="158">
        <v>4.5599999999999996</v>
      </c>
      <c r="F97" s="156"/>
      <c r="G97" s="156"/>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176</v>
      </c>
      <c r="AH97" s="147">
        <v>0</v>
      </c>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1"/>
      <c r="D98" s="242"/>
      <c r="E98" s="242"/>
      <c r="F98" s="242"/>
      <c r="G98" s="242"/>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178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x14ac:dyDescent="0.2">
      <c r="A99" s="163" t="s">
        <v>163</v>
      </c>
      <c r="B99" s="164" t="s">
        <v>100</v>
      </c>
      <c r="C99" s="178" t="s">
        <v>101</v>
      </c>
      <c r="D99" s="165"/>
      <c r="E99" s="166"/>
      <c r="F99" s="167"/>
      <c r="G99" s="167">
        <f>SUMIF(AG100:AG134,"&lt;&gt;NOR",G100:G134)</f>
        <v>0</v>
      </c>
      <c r="H99" s="167"/>
      <c r="I99" s="167">
        <f>SUM(I100:I134)</f>
        <v>0</v>
      </c>
      <c r="J99" s="167"/>
      <c r="K99" s="167">
        <f>SUM(K100:K134)</f>
        <v>0</v>
      </c>
      <c r="L99" s="167"/>
      <c r="M99" s="167">
        <f>SUM(M100:M134)</f>
        <v>0</v>
      </c>
      <c r="N99" s="167"/>
      <c r="O99" s="167">
        <f>SUM(O100:O134)</f>
        <v>0.28999999999999998</v>
      </c>
      <c r="P99" s="167"/>
      <c r="Q99" s="167">
        <f>SUM(Q100:Q134)</f>
        <v>0</v>
      </c>
      <c r="R99" s="167"/>
      <c r="S99" s="167"/>
      <c r="T99" s="168"/>
      <c r="U99" s="162"/>
      <c r="V99" s="162">
        <f>SUM(V100:V134)</f>
        <v>7.21</v>
      </c>
      <c r="W99" s="162"/>
      <c r="X99" s="162"/>
      <c r="AG99" t="s">
        <v>164</v>
      </c>
    </row>
    <row r="100" spans="1:60" ht="22.5" outlineLevel="1" x14ac:dyDescent="0.2">
      <c r="A100" s="169">
        <v>25</v>
      </c>
      <c r="B100" s="170" t="s">
        <v>1500</v>
      </c>
      <c r="C100" s="179" t="s">
        <v>1501</v>
      </c>
      <c r="D100" s="171" t="s">
        <v>230</v>
      </c>
      <c r="E100" s="172">
        <v>54</v>
      </c>
      <c r="F100" s="173"/>
      <c r="G100" s="174">
        <f>ROUND(E100*F100,2)</f>
        <v>0</v>
      </c>
      <c r="H100" s="173"/>
      <c r="I100" s="174">
        <f>ROUND(E100*H100,2)</f>
        <v>0</v>
      </c>
      <c r="J100" s="173"/>
      <c r="K100" s="174">
        <f>ROUND(E100*J100,2)</f>
        <v>0</v>
      </c>
      <c r="L100" s="174">
        <v>21</v>
      </c>
      <c r="M100" s="174">
        <f>G100*(1+L100/100)</f>
        <v>0</v>
      </c>
      <c r="N100" s="174">
        <v>0</v>
      </c>
      <c r="O100" s="174">
        <f>ROUND(E100*N100,2)</f>
        <v>0</v>
      </c>
      <c r="P100" s="174">
        <v>0</v>
      </c>
      <c r="Q100" s="174">
        <f>ROUND(E100*P100,2)</f>
        <v>0</v>
      </c>
      <c r="R100" s="174" t="s">
        <v>1403</v>
      </c>
      <c r="S100" s="174" t="s">
        <v>169</v>
      </c>
      <c r="T100" s="175" t="s">
        <v>306</v>
      </c>
      <c r="U100" s="156">
        <v>3.2000000000000001E-2</v>
      </c>
      <c r="V100" s="156">
        <f>ROUND(E100*U100,2)</f>
        <v>1.73</v>
      </c>
      <c r="W100" s="156"/>
      <c r="X100" s="156" t="s">
        <v>171</v>
      </c>
      <c r="Y100" s="147"/>
      <c r="Z100" s="147"/>
      <c r="AA100" s="147"/>
      <c r="AB100" s="147"/>
      <c r="AC100" s="147"/>
      <c r="AD100" s="147"/>
      <c r="AE100" s="147"/>
      <c r="AF100" s="147"/>
      <c r="AG100" s="147" t="s">
        <v>1364</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245" t="s">
        <v>1404</v>
      </c>
      <c r="D101" s="246"/>
      <c r="E101" s="246"/>
      <c r="F101" s="246"/>
      <c r="G101" s="246"/>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174</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1"/>
      <c r="D102" s="242"/>
      <c r="E102" s="242"/>
      <c r="F102" s="242"/>
      <c r="G102" s="242"/>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178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ht="22.5" outlineLevel="1" x14ac:dyDescent="0.2">
      <c r="A103" s="169">
        <v>26</v>
      </c>
      <c r="B103" s="170" t="s">
        <v>1502</v>
      </c>
      <c r="C103" s="179" t="s">
        <v>1503</v>
      </c>
      <c r="D103" s="171" t="s">
        <v>230</v>
      </c>
      <c r="E103" s="172">
        <v>11</v>
      </c>
      <c r="F103" s="173"/>
      <c r="G103" s="174">
        <f>ROUND(E103*F103,2)</f>
        <v>0</v>
      </c>
      <c r="H103" s="173"/>
      <c r="I103" s="174">
        <f>ROUND(E103*H103,2)</f>
        <v>0</v>
      </c>
      <c r="J103" s="173"/>
      <c r="K103" s="174">
        <f>ROUND(E103*J103,2)</f>
        <v>0</v>
      </c>
      <c r="L103" s="174">
        <v>21</v>
      </c>
      <c r="M103" s="174">
        <f>G103*(1+L103/100)</f>
        <v>0</v>
      </c>
      <c r="N103" s="174">
        <v>0</v>
      </c>
      <c r="O103" s="174">
        <f>ROUND(E103*N103,2)</f>
        <v>0</v>
      </c>
      <c r="P103" s="174">
        <v>0</v>
      </c>
      <c r="Q103" s="174">
        <f>ROUND(E103*P103,2)</f>
        <v>0</v>
      </c>
      <c r="R103" s="174" t="s">
        <v>1403</v>
      </c>
      <c r="S103" s="174" t="s">
        <v>169</v>
      </c>
      <c r="T103" s="175" t="s">
        <v>306</v>
      </c>
      <c r="U103" s="156">
        <v>3.4000000000000002E-2</v>
      </c>
      <c r="V103" s="156">
        <f>ROUND(E103*U103,2)</f>
        <v>0.37</v>
      </c>
      <c r="W103" s="156"/>
      <c r="X103" s="156" t="s">
        <v>171</v>
      </c>
      <c r="Y103" s="147"/>
      <c r="Z103" s="147"/>
      <c r="AA103" s="147"/>
      <c r="AB103" s="147"/>
      <c r="AC103" s="147"/>
      <c r="AD103" s="147"/>
      <c r="AE103" s="147"/>
      <c r="AF103" s="147"/>
      <c r="AG103" s="147" t="s">
        <v>1364</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245" t="s">
        <v>1404</v>
      </c>
      <c r="D104" s="246"/>
      <c r="E104" s="246"/>
      <c r="F104" s="246"/>
      <c r="G104" s="246"/>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174</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x14ac:dyDescent="0.2">
      <c r="A105" s="154"/>
      <c r="B105" s="155"/>
      <c r="C105" s="241"/>
      <c r="D105" s="242"/>
      <c r="E105" s="242"/>
      <c r="F105" s="242"/>
      <c r="G105" s="242"/>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178</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ht="22.5" outlineLevel="1" x14ac:dyDescent="0.2">
      <c r="A106" s="169">
        <v>27</v>
      </c>
      <c r="B106" s="170" t="s">
        <v>1504</v>
      </c>
      <c r="C106" s="179" t="s">
        <v>1505</v>
      </c>
      <c r="D106" s="171" t="s">
        <v>230</v>
      </c>
      <c r="E106" s="172">
        <v>5</v>
      </c>
      <c r="F106" s="173"/>
      <c r="G106" s="174">
        <f>ROUND(E106*F106,2)</f>
        <v>0</v>
      </c>
      <c r="H106" s="173"/>
      <c r="I106" s="174">
        <f>ROUND(E106*H106,2)</f>
        <v>0</v>
      </c>
      <c r="J106" s="173"/>
      <c r="K106" s="174">
        <f>ROUND(E106*J106,2)</f>
        <v>0</v>
      </c>
      <c r="L106" s="174">
        <v>21</v>
      </c>
      <c r="M106" s="174">
        <f>G106*(1+L106/100)</f>
        <v>0</v>
      </c>
      <c r="N106" s="174">
        <v>0</v>
      </c>
      <c r="O106" s="174">
        <f>ROUND(E106*N106,2)</f>
        <v>0</v>
      </c>
      <c r="P106" s="174">
        <v>0</v>
      </c>
      <c r="Q106" s="174">
        <f>ROUND(E106*P106,2)</f>
        <v>0</v>
      </c>
      <c r="R106" s="174" t="s">
        <v>1403</v>
      </c>
      <c r="S106" s="174" t="s">
        <v>169</v>
      </c>
      <c r="T106" s="175" t="s">
        <v>306</v>
      </c>
      <c r="U106" s="156">
        <v>0.216</v>
      </c>
      <c r="V106" s="156">
        <f>ROUND(E106*U106,2)</f>
        <v>1.08</v>
      </c>
      <c r="W106" s="156"/>
      <c r="X106" s="156" t="s">
        <v>171</v>
      </c>
      <c r="Y106" s="147"/>
      <c r="Z106" s="147"/>
      <c r="AA106" s="147"/>
      <c r="AB106" s="147"/>
      <c r="AC106" s="147"/>
      <c r="AD106" s="147"/>
      <c r="AE106" s="147"/>
      <c r="AF106" s="147"/>
      <c r="AG106" s="147" t="s">
        <v>1364</v>
      </c>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245" t="s">
        <v>1404</v>
      </c>
      <c r="D107" s="246"/>
      <c r="E107" s="246"/>
      <c r="F107" s="246"/>
      <c r="G107" s="246"/>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174</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241"/>
      <c r="D108" s="242"/>
      <c r="E108" s="242"/>
      <c r="F108" s="242"/>
      <c r="G108" s="242"/>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178</v>
      </c>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69">
        <v>28</v>
      </c>
      <c r="B109" s="170" t="s">
        <v>1506</v>
      </c>
      <c r="C109" s="179" t="s">
        <v>1507</v>
      </c>
      <c r="D109" s="171" t="s">
        <v>230</v>
      </c>
      <c r="E109" s="172">
        <v>52</v>
      </c>
      <c r="F109" s="173"/>
      <c r="G109" s="174">
        <f>ROUND(E109*F109,2)</f>
        <v>0</v>
      </c>
      <c r="H109" s="173"/>
      <c r="I109" s="174">
        <f>ROUND(E109*H109,2)</f>
        <v>0</v>
      </c>
      <c r="J109" s="173"/>
      <c r="K109" s="174">
        <f>ROUND(E109*J109,2)</f>
        <v>0</v>
      </c>
      <c r="L109" s="174">
        <v>21</v>
      </c>
      <c r="M109" s="174">
        <f>G109*(1+L109/100)</f>
        <v>0</v>
      </c>
      <c r="N109" s="174">
        <v>0</v>
      </c>
      <c r="O109" s="174">
        <f>ROUND(E109*N109,2)</f>
        <v>0</v>
      </c>
      <c r="P109" s="174">
        <v>0</v>
      </c>
      <c r="Q109" s="174">
        <f>ROUND(E109*P109,2)</f>
        <v>0</v>
      </c>
      <c r="R109" s="174" t="s">
        <v>1403</v>
      </c>
      <c r="S109" s="174" t="s">
        <v>169</v>
      </c>
      <c r="T109" s="175" t="s">
        <v>306</v>
      </c>
      <c r="U109" s="156">
        <v>6.6000000000000003E-2</v>
      </c>
      <c r="V109" s="156">
        <f>ROUND(E109*U109,2)</f>
        <v>3.43</v>
      </c>
      <c r="W109" s="156"/>
      <c r="X109" s="156" t="s">
        <v>171</v>
      </c>
      <c r="Y109" s="147"/>
      <c r="Z109" s="147"/>
      <c r="AA109" s="147"/>
      <c r="AB109" s="147"/>
      <c r="AC109" s="147"/>
      <c r="AD109" s="147"/>
      <c r="AE109" s="147"/>
      <c r="AF109" s="147"/>
      <c r="AG109" s="147" t="s">
        <v>1090</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5" t="s">
        <v>1508</v>
      </c>
      <c r="D110" s="246"/>
      <c r="E110" s="246"/>
      <c r="F110" s="246"/>
      <c r="G110" s="246"/>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174</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x14ac:dyDescent="0.2">
      <c r="A111" s="154"/>
      <c r="B111" s="155"/>
      <c r="C111" s="241"/>
      <c r="D111" s="242"/>
      <c r="E111" s="242"/>
      <c r="F111" s="242"/>
      <c r="G111" s="242"/>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178</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ht="22.5" outlineLevel="1" x14ac:dyDescent="0.2">
      <c r="A112" s="169">
        <v>29</v>
      </c>
      <c r="B112" s="170" t="s">
        <v>1509</v>
      </c>
      <c r="C112" s="179" t="s">
        <v>1510</v>
      </c>
      <c r="D112" s="171" t="s">
        <v>477</v>
      </c>
      <c r="E112" s="172">
        <v>2</v>
      </c>
      <c r="F112" s="173"/>
      <c r="G112" s="174">
        <f>ROUND(E112*F112,2)</f>
        <v>0</v>
      </c>
      <c r="H112" s="173"/>
      <c r="I112" s="174">
        <f>ROUND(E112*H112,2)</f>
        <v>0</v>
      </c>
      <c r="J112" s="173"/>
      <c r="K112" s="174">
        <f>ROUND(E112*J112,2)</f>
        <v>0</v>
      </c>
      <c r="L112" s="174">
        <v>21</v>
      </c>
      <c r="M112" s="174">
        <f>G112*(1+L112/100)</f>
        <v>0</v>
      </c>
      <c r="N112" s="174">
        <v>3.0000000000000001E-5</v>
      </c>
      <c r="O112" s="174">
        <f>ROUND(E112*N112,2)</f>
        <v>0</v>
      </c>
      <c r="P112" s="174">
        <v>0</v>
      </c>
      <c r="Q112" s="174">
        <f>ROUND(E112*P112,2)</f>
        <v>0</v>
      </c>
      <c r="R112" s="174" t="s">
        <v>1403</v>
      </c>
      <c r="S112" s="174" t="s">
        <v>169</v>
      </c>
      <c r="T112" s="175" t="s">
        <v>306</v>
      </c>
      <c r="U112" s="156">
        <v>0.3</v>
      </c>
      <c r="V112" s="156">
        <f>ROUND(E112*U112,2)</f>
        <v>0.6</v>
      </c>
      <c r="W112" s="156"/>
      <c r="X112" s="156" t="s">
        <v>171</v>
      </c>
      <c r="Y112" s="147"/>
      <c r="Z112" s="147"/>
      <c r="AA112" s="147"/>
      <c r="AB112" s="147"/>
      <c r="AC112" s="147"/>
      <c r="AD112" s="147"/>
      <c r="AE112" s="147"/>
      <c r="AF112" s="147"/>
      <c r="AG112" s="147" t="s">
        <v>1364</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54"/>
      <c r="B113" s="155"/>
      <c r="C113" s="245" t="s">
        <v>1404</v>
      </c>
      <c r="D113" s="246"/>
      <c r="E113" s="246"/>
      <c r="F113" s="246"/>
      <c r="G113" s="246"/>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174</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241"/>
      <c r="D114" s="242"/>
      <c r="E114" s="242"/>
      <c r="F114" s="242"/>
      <c r="G114" s="242"/>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178</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x14ac:dyDescent="0.2">
      <c r="A115" s="169">
        <v>30</v>
      </c>
      <c r="B115" s="170" t="s">
        <v>1511</v>
      </c>
      <c r="C115" s="179" t="s">
        <v>1512</v>
      </c>
      <c r="D115" s="171" t="s">
        <v>477</v>
      </c>
      <c r="E115" s="172">
        <v>5</v>
      </c>
      <c r="F115" s="173"/>
      <c r="G115" s="174">
        <f>ROUND(E115*F115,2)</f>
        <v>0</v>
      </c>
      <c r="H115" s="173"/>
      <c r="I115" s="174">
        <f>ROUND(E115*H115,2)</f>
        <v>0</v>
      </c>
      <c r="J115" s="173"/>
      <c r="K115" s="174">
        <f>ROUND(E115*J115,2)</f>
        <v>0</v>
      </c>
      <c r="L115" s="174">
        <v>21</v>
      </c>
      <c r="M115" s="174">
        <f>G115*(1+L115/100)</f>
        <v>0</v>
      </c>
      <c r="N115" s="174">
        <v>1.6999999999999999E-3</v>
      </c>
      <c r="O115" s="174">
        <f>ROUND(E115*N115,2)</f>
        <v>0.01</v>
      </c>
      <c r="P115" s="174">
        <v>0</v>
      </c>
      <c r="Q115" s="174">
        <f>ROUND(E115*P115,2)</f>
        <v>0</v>
      </c>
      <c r="R115" s="174"/>
      <c r="S115" s="174" t="s">
        <v>287</v>
      </c>
      <c r="T115" s="175" t="s">
        <v>306</v>
      </c>
      <c r="U115" s="156">
        <v>0</v>
      </c>
      <c r="V115" s="156">
        <f>ROUND(E115*U115,2)</f>
        <v>0</v>
      </c>
      <c r="W115" s="156"/>
      <c r="X115" s="156" t="s">
        <v>437</v>
      </c>
      <c r="Y115" s="147"/>
      <c r="Z115" s="147"/>
      <c r="AA115" s="147"/>
      <c r="AB115" s="147"/>
      <c r="AC115" s="147"/>
      <c r="AD115" s="147"/>
      <c r="AE115" s="147"/>
      <c r="AF115" s="147"/>
      <c r="AG115" s="147" t="s">
        <v>1397</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54"/>
      <c r="B116" s="155"/>
      <c r="C116" s="243"/>
      <c r="D116" s="244"/>
      <c r="E116" s="244"/>
      <c r="F116" s="244"/>
      <c r="G116" s="244"/>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178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x14ac:dyDescent="0.2">
      <c r="A117" s="169">
        <v>31</v>
      </c>
      <c r="B117" s="170" t="s">
        <v>1513</v>
      </c>
      <c r="C117" s="179" t="s">
        <v>1514</v>
      </c>
      <c r="D117" s="171" t="s">
        <v>477</v>
      </c>
      <c r="E117" s="172">
        <v>10</v>
      </c>
      <c r="F117" s="173"/>
      <c r="G117" s="174">
        <f>ROUND(E117*F117,2)</f>
        <v>0</v>
      </c>
      <c r="H117" s="173"/>
      <c r="I117" s="174">
        <f>ROUND(E117*H117,2)</f>
        <v>0</v>
      </c>
      <c r="J117" s="173"/>
      <c r="K117" s="174">
        <f>ROUND(E117*J117,2)</f>
        <v>0</v>
      </c>
      <c r="L117" s="174">
        <v>21</v>
      </c>
      <c r="M117" s="174">
        <f>G117*(1+L117/100)</f>
        <v>0</v>
      </c>
      <c r="N117" s="174">
        <v>8.5000000000000006E-3</v>
      </c>
      <c r="O117" s="174">
        <f>ROUND(E117*N117,2)</f>
        <v>0.09</v>
      </c>
      <c r="P117" s="174">
        <v>0</v>
      </c>
      <c r="Q117" s="174">
        <f>ROUND(E117*P117,2)</f>
        <v>0</v>
      </c>
      <c r="R117" s="174"/>
      <c r="S117" s="174" t="s">
        <v>287</v>
      </c>
      <c r="T117" s="175" t="s">
        <v>306</v>
      </c>
      <c r="U117" s="156">
        <v>0</v>
      </c>
      <c r="V117" s="156">
        <f>ROUND(E117*U117,2)</f>
        <v>0</v>
      </c>
      <c r="W117" s="156"/>
      <c r="X117" s="156" t="s">
        <v>437</v>
      </c>
      <c r="Y117" s="147"/>
      <c r="Z117" s="147"/>
      <c r="AA117" s="147"/>
      <c r="AB117" s="147"/>
      <c r="AC117" s="147"/>
      <c r="AD117" s="147"/>
      <c r="AE117" s="147"/>
      <c r="AF117" s="147"/>
      <c r="AG117" s="147" t="s">
        <v>1397</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x14ac:dyDescent="0.2">
      <c r="A118" s="154"/>
      <c r="B118" s="155"/>
      <c r="C118" s="243"/>
      <c r="D118" s="244"/>
      <c r="E118" s="244"/>
      <c r="F118" s="244"/>
      <c r="G118" s="244"/>
      <c r="H118" s="156"/>
      <c r="I118" s="156"/>
      <c r="J118" s="156"/>
      <c r="K118" s="156"/>
      <c r="L118" s="156"/>
      <c r="M118" s="156"/>
      <c r="N118" s="156"/>
      <c r="O118" s="156"/>
      <c r="P118" s="156"/>
      <c r="Q118" s="156"/>
      <c r="R118" s="156"/>
      <c r="S118" s="156"/>
      <c r="T118" s="156"/>
      <c r="U118" s="156"/>
      <c r="V118" s="156"/>
      <c r="W118" s="156"/>
      <c r="X118" s="156"/>
      <c r="Y118" s="147"/>
      <c r="Z118" s="147"/>
      <c r="AA118" s="147"/>
      <c r="AB118" s="147"/>
      <c r="AC118" s="147"/>
      <c r="AD118" s="147"/>
      <c r="AE118" s="147"/>
      <c r="AF118" s="147"/>
      <c r="AG118" s="147" t="s">
        <v>178</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69">
        <v>32</v>
      </c>
      <c r="B119" s="170" t="s">
        <v>1515</v>
      </c>
      <c r="C119" s="179" t="s">
        <v>1516</v>
      </c>
      <c r="D119" s="171" t="s">
        <v>230</v>
      </c>
      <c r="E119" s="172">
        <v>55</v>
      </c>
      <c r="F119" s="173"/>
      <c r="G119" s="174">
        <f>ROUND(E119*F119,2)</f>
        <v>0</v>
      </c>
      <c r="H119" s="173"/>
      <c r="I119" s="174">
        <f>ROUND(E119*H119,2)</f>
        <v>0</v>
      </c>
      <c r="J119" s="173"/>
      <c r="K119" s="174">
        <f>ROUND(E119*J119,2)</f>
        <v>0</v>
      </c>
      <c r="L119" s="174">
        <v>21</v>
      </c>
      <c r="M119" s="174">
        <f>G119*(1+L119/100)</f>
        <v>0</v>
      </c>
      <c r="N119" s="174">
        <v>1.7000000000000001E-4</v>
      </c>
      <c r="O119" s="174">
        <f>ROUND(E119*N119,2)</f>
        <v>0.01</v>
      </c>
      <c r="P119" s="174">
        <v>0</v>
      </c>
      <c r="Q119" s="174">
        <f>ROUND(E119*P119,2)</f>
        <v>0</v>
      </c>
      <c r="R119" s="174"/>
      <c r="S119" s="174" t="s">
        <v>287</v>
      </c>
      <c r="T119" s="175" t="s">
        <v>306</v>
      </c>
      <c r="U119" s="156">
        <v>0</v>
      </c>
      <c r="V119" s="156">
        <f>ROUND(E119*U119,2)</f>
        <v>0</v>
      </c>
      <c r="W119" s="156"/>
      <c r="X119" s="156" t="s">
        <v>437</v>
      </c>
      <c r="Y119" s="147"/>
      <c r="Z119" s="147"/>
      <c r="AA119" s="147"/>
      <c r="AB119" s="147"/>
      <c r="AC119" s="147"/>
      <c r="AD119" s="147"/>
      <c r="AE119" s="147"/>
      <c r="AF119" s="147"/>
      <c r="AG119" s="147" t="s">
        <v>1397</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x14ac:dyDescent="0.2">
      <c r="A120" s="154"/>
      <c r="B120" s="155"/>
      <c r="C120" s="243"/>
      <c r="D120" s="244"/>
      <c r="E120" s="244"/>
      <c r="F120" s="244"/>
      <c r="G120" s="244"/>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178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69">
        <v>33</v>
      </c>
      <c r="B121" s="170" t="s">
        <v>1515</v>
      </c>
      <c r="C121" s="179" t="s">
        <v>1517</v>
      </c>
      <c r="D121" s="171" t="s">
        <v>230</v>
      </c>
      <c r="E121" s="172">
        <v>30</v>
      </c>
      <c r="F121" s="173"/>
      <c r="G121" s="174">
        <f>ROUND(E121*F121,2)</f>
        <v>0</v>
      </c>
      <c r="H121" s="173"/>
      <c r="I121" s="174">
        <f>ROUND(E121*H121,2)</f>
        <v>0</v>
      </c>
      <c r="J121" s="173"/>
      <c r="K121" s="174">
        <f>ROUND(E121*J121,2)</f>
        <v>0</v>
      </c>
      <c r="L121" s="174">
        <v>21</v>
      </c>
      <c r="M121" s="174">
        <f>G121*(1+L121/100)</f>
        <v>0</v>
      </c>
      <c r="N121" s="174">
        <v>2.7E-4</v>
      </c>
      <c r="O121" s="174">
        <f>ROUND(E121*N121,2)</f>
        <v>0.01</v>
      </c>
      <c r="P121" s="174">
        <v>0</v>
      </c>
      <c r="Q121" s="174">
        <f>ROUND(E121*P121,2)</f>
        <v>0</v>
      </c>
      <c r="R121" s="174"/>
      <c r="S121" s="174" t="s">
        <v>287</v>
      </c>
      <c r="T121" s="175" t="s">
        <v>306</v>
      </c>
      <c r="U121" s="156">
        <v>0</v>
      </c>
      <c r="V121" s="156">
        <f>ROUND(E121*U121,2)</f>
        <v>0</v>
      </c>
      <c r="W121" s="156"/>
      <c r="X121" s="156" t="s">
        <v>1518</v>
      </c>
      <c r="Y121" s="147"/>
      <c r="Z121" s="147"/>
      <c r="AA121" s="147"/>
      <c r="AB121" s="147"/>
      <c r="AC121" s="147"/>
      <c r="AD121" s="147"/>
      <c r="AE121" s="147"/>
      <c r="AF121" s="147"/>
      <c r="AG121" s="147" t="s">
        <v>1519</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3"/>
      <c r="D122" s="244"/>
      <c r="E122" s="244"/>
      <c r="F122" s="244"/>
      <c r="G122" s="244"/>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178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x14ac:dyDescent="0.2">
      <c r="A123" s="169">
        <v>34</v>
      </c>
      <c r="B123" s="170" t="s">
        <v>1520</v>
      </c>
      <c r="C123" s="179" t="s">
        <v>1521</v>
      </c>
      <c r="D123" s="171" t="s">
        <v>230</v>
      </c>
      <c r="E123" s="172">
        <v>22</v>
      </c>
      <c r="F123" s="173"/>
      <c r="G123" s="174">
        <f>ROUND(E123*F123,2)</f>
        <v>0</v>
      </c>
      <c r="H123" s="173"/>
      <c r="I123" s="174">
        <f>ROUND(E123*H123,2)</f>
        <v>0</v>
      </c>
      <c r="J123" s="173"/>
      <c r="K123" s="174">
        <f>ROUND(E123*J123,2)</f>
        <v>0</v>
      </c>
      <c r="L123" s="174">
        <v>21</v>
      </c>
      <c r="M123" s="174">
        <f>G123*(1+L123/100)</f>
        <v>0</v>
      </c>
      <c r="N123" s="174">
        <v>7.7000000000000002E-3</v>
      </c>
      <c r="O123" s="174">
        <f>ROUND(E123*N123,2)</f>
        <v>0.17</v>
      </c>
      <c r="P123" s="174">
        <v>0</v>
      </c>
      <c r="Q123" s="174">
        <f>ROUND(E123*P123,2)</f>
        <v>0</v>
      </c>
      <c r="R123" s="174"/>
      <c r="S123" s="174" t="s">
        <v>287</v>
      </c>
      <c r="T123" s="175" t="s">
        <v>306</v>
      </c>
      <c r="U123" s="156">
        <v>0</v>
      </c>
      <c r="V123" s="156">
        <f>ROUND(E123*U123,2)</f>
        <v>0</v>
      </c>
      <c r="W123" s="156"/>
      <c r="X123" s="156" t="s">
        <v>437</v>
      </c>
      <c r="Y123" s="147"/>
      <c r="Z123" s="147"/>
      <c r="AA123" s="147"/>
      <c r="AB123" s="147"/>
      <c r="AC123" s="147"/>
      <c r="AD123" s="147"/>
      <c r="AE123" s="147"/>
      <c r="AF123" s="147"/>
      <c r="AG123" s="147" t="s">
        <v>1397</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x14ac:dyDescent="0.2">
      <c r="A124" s="154"/>
      <c r="B124" s="155"/>
      <c r="C124" s="243"/>
      <c r="D124" s="244"/>
      <c r="E124" s="244"/>
      <c r="F124" s="244"/>
      <c r="G124" s="244"/>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178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x14ac:dyDescent="0.2">
      <c r="A125" s="169">
        <v>35</v>
      </c>
      <c r="B125" s="170" t="s">
        <v>1522</v>
      </c>
      <c r="C125" s="179" t="s">
        <v>1523</v>
      </c>
      <c r="D125" s="171" t="s">
        <v>477</v>
      </c>
      <c r="E125" s="172">
        <v>1</v>
      </c>
      <c r="F125" s="173"/>
      <c r="G125" s="174">
        <f>ROUND(E125*F125,2)</f>
        <v>0</v>
      </c>
      <c r="H125" s="173"/>
      <c r="I125" s="174">
        <f>ROUND(E125*H125,2)</f>
        <v>0</v>
      </c>
      <c r="J125" s="173"/>
      <c r="K125" s="174">
        <f>ROUND(E125*J125,2)</f>
        <v>0</v>
      </c>
      <c r="L125" s="174">
        <v>21</v>
      </c>
      <c r="M125" s="174">
        <f>G125*(1+L125/100)</f>
        <v>0</v>
      </c>
      <c r="N125" s="174">
        <v>0</v>
      </c>
      <c r="O125" s="174">
        <f>ROUND(E125*N125,2)</f>
        <v>0</v>
      </c>
      <c r="P125" s="174">
        <v>0</v>
      </c>
      <c r="Q125" s="174">
        <f>ROUND(E125*P125,2)</f>
        <v>0</v>
      </c>
      <c r="R125" s="174"/>
      <c r="S125" s="174" t="s">
        <v>287</v>
      </c>
      <c r="T125" s="175" t="s">
        <v>306</v>
      </c>
      <c r="U125" s="156">
        <v>0</v>
      </c>
      <c r="V125" s="156">
        <f>ROUND(E125*U125,2)</f>
        <v>0</v>
      </c>
      <c r="W125" s="156"/>
      <c r="X125" s="156" t="s">
        <v>437</v>
      </c>
      <c r="Y125" s="147"/>
      <c r="Z125" s="147"/>
      <c r="AA125" s="147"/>
      <c r="AB125" s="147"/>
      <c r="AC125" s="147"/>
      <c r="AD125" s="147"/>
      <c r="AE125" s="147"/>
      <c r="AF125" s="147"/>
      <c r="AG125" s="147" t="s">
        <v>1397</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54"/>
      <c r="B126" s="155"/>
      <c r="C126" s="243"/>
      <c r="D126" s="244"/>
      <c r="E126" s="244"/>
      <c r="F126" s="244"/>
      <c r="G126" s="244"/>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178</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x14ac:dyDescent="0.2">
      <c r="A127" s="169">
        <v>36</v>
      </c>
      <c r="B127" s="170" t="s">
        <v>1524</v>
      </c>
      <c r="C127" s="179" t="s">
        <v>1525</v>
      </c>
      <c r="D127" s="171" t="s">
        <v>477</v>
      </c>
      <c r="E127" s="172">
        <v>2</v>
      </c>
      <c r="F127" s="173"/>
      <c r="G127" s="174">
        <f>ROUND(E127*F127,2)</f>
        <v>0</v>
      </c>
      <c r="H127" s="173"/>
      <c r="I127" s="174">
        <f>ROUND(E127*H127,2)</f>
        <v>0</v>
      </c>
      <c r="J127" s="173"/>
      <c r="K127" s="174">
        <f>ROUND(E127*J127,2)</f>
        <v>0</v>
      </c>
      <c r="L127" s="174">
        <v>21</v>
      </c>
      <c r="M127" s="174">
        <f>G127*(1+L127/100)</f>
        <v>0</v>
      </c>
      <c r="N127" s="174">
        <v>7.2999999999999996E-4</v>
      </c>
      <c r="O127" s="174">
        <f>ROUND(E127*N127,2)</f>
        <v>0</v>
      </c>
      <c r="P127" s="174">
        <v>0</v>
      </c>
      <c r="Q127" s="174">
        <f>ROUND(E127*P127,2)</f>
        <v>0</v>
      </c>
      <c r="R127" s="174"/>
      <c r="S127" s="174" t="s">
        <v>287</v>
      </c>
      <c r="T127" s="175" t="s">
        <v>306</v>
      </c>
      <c r="U127" s="156">
        <v>0</v>
      </c>
      <c r="V127" s="156">
        <f>ROUND(E127*U127,2)</f>
        <v>0</v>
      </c>
      <c r="W127" s="156"/>
      <c r="X127" s="156" t="s">
        <v>437</v>
      </c>
      <c r="Y127" s="147"/>
      <c r="Z127" s="147"/>
      <c r="AA127" s="147"/>
      <c r="AB127" s="147"/>
      <c r="AC127" s="147"/>
      <c r="AD127" s="147"/>
      <c r="AE127" s="147"/>
      <c r="AF127" s="147"/>
      <c r="AG127" s="147" t="s">
        <v>1397</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243"/>
      <c r="D128" s="244"/>
      <c r="E128" s="244"/>
      <c r="F128" s="244"/>
      <c r="G128" s="244"/>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178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69">
        <v>37</v>
      </c>
      <c r="B129" s="170" t="s">
        <v>1526</v>
      </c>
      <c r="C129" s="179" t="s">
        <v>1527</v>
      </c>
      <c r="D129" s="171" t="s">
        <v>477</v>
      </c>
      <c r="E129" s="172">
        <v>6</v>
      </c>
      <c r="F129" s="173"/>
      <c r="G129" s="174">
        <f>ROUND(E129*F129,2)</f>
        <v>0</v>
      </c>
      <c r="H129" s="173"/>
      <c r="I129" s="174">
        <f>ROUND(E129*H129,2)</f>
        <v>0</v>
      </c>
      <c r="J129" s="173"/>
      <c r="K129" s="174">
        <f>ROUND(E129*J129,2)</f>
        <v>0</v>
      </c>
      <c r="L129" s="174">
        <v>21</v>
      </c>
      <c r="M129" s="174">
        <f>G129*(1+L129/100)</f>
        <v>0</v>
      </c>
      <c r="N129" s="174">
        <v>0</v>
      </c>
      <c r="O129" s="174">
        <f>ROUND(E129*N129,2)</f>
        <v>0</v>
      </c>
      <c r="P129" s="174">
        <v>0</v>
      </c>
      <c r="Q129" s="174">
        <f>ROUND(E129*P129,2)</f>
        <v>0</v>
      </c>
      <c r="R129" s="174" t="s">
        <v>436</v>
      </c>
      <c r="S129" s="174" t="s">
        <v>169</v>
      </c>
      <c r="T129" s="175" t="s">
        <v>306</v>
      </c>
      <c r="U129" s="156">
        <v>0</v>
      </c>
      <c r="V129" s="156">
        <f>ROUND(E129*U129,2)</f>
        <v>0</v>
      </c>
      <c r="W129" s="156"/>
      <c r="X129" s="156" t="s">
        <v>437</v>
      </c>
      <c r="Y129" s="147"/>
      <c r="Z129" s="147"/>
      <c r="AA129" s="147"/>
      <c r="AB129" s="147"/>
      <c r="AC129" s="147"/>
      <c r="AD129" s="147"/>
      <c r="AE129" s="147"/>
      <c r="AF129" s="147"/>
      <c r="AG129" s="147" t="s">
        <v>1397</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3"/>
      <c r="D130" s="244"/>
      <c r="E130" s="244"/>
      <c r="F130" s="244"/>
      <c r="G130" s="244"/>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178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69">
        <v>38</v>
      </c>
      <c r="B131" s="170" t="s">
        <v>1528</v>
      </c>
      <c r="C131" s="179" t="s">
        <v>1529</v>
      </c>
      <c r="D131" s="171" t="s">
        <v>477</v>
      </c>
      <c r="E131" s="172">
        <v>1</v>
      </c>
      <c r="F131" s="173"/>
      <c r="G131" s="174">
        <f>ROUND(E131*F131,2)</f>
        <v>0</v>
      </c>
      <c r="H131" s="173"/>
      <c r="I131" s="174">
        <f>ROUND(E131*H131,2)</f>
        <v>0</v>
      </c>
      <c r="J131" s="173"/>
      <c r="K131" s="174">
        <f>ROUND(E131*J131,2)</f>
        <v>0</v>
      </c>
      <c r="L131" s="174">
        <v>21</v>
      </c>
      <c r="M131" s="174">
        <f>G131*(1+L131/100)</f>
        <v>0</v>
      </c>
      <c r="N131" s="174">
        <v>0</v>
      </c>
      <c r="O131" s="174">
        <f>ROUND(E131*N131,2)</f>
        <v>0</v>
      </c>
      <c r="P131" s="174">
        <v>0</v>
      </c>
      <c r="Q131" s="174">
        <f>ROUND(E131*P131,2)</f>
        <v>0</v>
      </c>
      <c r="R131" s="174"/>
      <c r="S131" s="174" t="s">
        <v>287</v>
      </c>
      <c r="T131" s="175" t="s">
        <v>306</v>
      </c>
      <c r="U131" s="156">
        <v>0</v>
      </c>
      <c r="V131" s="156">
        <f>ROUND(E131*U131,2)</f>
        <v>0</v>
      </c>
      <c r="W131" s="156"/>
      <c r="X131" s="156" t="s">
        <v>437</v>
      </c>
      <c r="Y131" s="147"/>
      <c r="Z131" s="147"/>
      <c r="AA131" s="147"/>
      <c r="AB131" s="147"/>
      <c r="AC131" s="147"/>
      <c r="AD131" s="147"/>
      <c r="AE131" s="147"/>
      <c r="AF131" s="147"/>
      <c r="AG131" s="147" t="s">
        <v>1397</v>
      </c>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3"/>
      <c r="D132" s="244"/>
      <c r="E132" s="244"/>
      <c r="F132" s="244"/>
      <c r="G132" s="244"/>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178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69">
        <v>39</v>
      </c>
      <c r="B133" s="170" t="s">
        <v>1530</v>
      </c>
      <c r="C133" s="179" t="s">
        <v>1531</v>
      </c>
      <c r="D133" s="171" t="s">
        <v>477</v>
      </c>
      <c r="E133" s="172">
        <v>6</v>
      </c>
      <c r="F133" s="173"/>
      <c r="G133" s="174">
        <f>ROUND(E133*F133,2)</f>
        <v>0</v>
      </c>
      <c r="H133" s="173"/>
      <c r="I133" s="174">
        <f>ROUND(E133*H133,2)</f>
        <v>0</v>
      </c>
      <c r="J133" s="173"/>
      <c r="K133" s="174">
        <f>ROUND(E133*J133,2)</f>
        <v>0</v>
      </c>
      <c r="L133" s="174">
        <v>21</v>
      </c>
      <c r="M133" s="174">
        <f>G133*(1+L133/100)</f>
        <v>0</v>
      </c>
      <c r="N133" s="174">
        <v>0</v>
      </c>
      <c r="O133" s="174">
        <f>ROUND(E133*N133,2)</f>
        <v>0</v>
      </c>
      <c r="P133" s="174">
        <v>0</v>
      </c>
      <c r="Q133" s="174">
        <f>ROUND(E133*P133,2)</f>
        <v>0</v>
      </c>
      <c r="R133" s="174" t="s">
        <v>436</v>
      </c>
      <c r="S133" s="174" t="s">
        <v>169</v>
      </c>
      <c r="T133" s="175" t="s">
        <v>306</v>
      </c>
      <c r="U133" s="156">
        <v>0</v>
      </c>
      <c r="V133" s="156">
        <f>ROUND(E133*U133,2)</f>
        <v>0</v>
      </c>
      <c r="W133" s="156"/>
      <c r="X133" s="156" t="s">
        <v>437</v>
      </c>
      <c r="Y133" s="147"/>
      <c r="Z133" s="147"/>
      <c r="AA133" s="147"/>
      <c r="AB133" s="147"/>
      <c r="AC133" s="147"/>
      <c r="AD133" s="147"/>
      <c r="AE133" s="147"/>
      <c r="AF133" s="147"/>
      <c r="AG133" s="147" t="s">
        <v>1397</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x14ac:dyDescent="0.2">
      <c r="A134" s="154"/>
      <c r="B134" s="155"/>
      <c r="C134" s="243"/>
      <c r="D134" s="244"/>
      <c r="E134" s="244"/>
      <c r="F134" s="244"/>
      <c r="G134" s="244"/>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178</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x14ac:dyDescent="0.2">
      <c r="A135" s="163" t="s">
        <v>163</v>
      </c>
      <c r="B135" s="164" t="s">
        <v>102</v>
      </c>
      <c r="C135" s="178" t="s">
        <v>103</v>
      </c>
      <c r="D135" s="165"/>
      <c r="E135" s="166"/>
      <c r="F135" s="167"/>
      <c r="G135" s="167">
        <f>SUMIF(AG136:AG195,"&lt;&gt;NOR",G136:G195)</f>
        <v>0</v>
      </c>
      <c r="H135" s="167"/>
      <c r="I135" s="167">
        <f>SUM(I136:I195)</f>
        <v>0</v>
      </c>
      <c r="J135" s="167"/>
      <c r="K135" s="167">
        <f>SUM(K136:K195)</f>
        <v>0</v>
      </c>
      <c r="L135" s="167"/>
      <c r="M135" s="167">
        <f>SUM(M136:M195)</f>
        <v>0</v>
      </c>
      <c r="N135" s="167"/>
      <c r="O135" s="167">
        <f>SUM(O136:O195)</f>
        <v>0.41000000000000003</v>
      </c>
      <c r="P135" s="167"/>
      <c r="Q135" s="167">
        <f>SUM(Q136:Q195)</f>
        <v>0</v>
      </c>
      <c r="R135" s="167"/>
      <c r="S135" s="167"/>
      <c r="T135" s="168"/>
      <c r="U135" s="162"/>
      <c r="V135" s="162">
        <f>SUM(V136:V195)</f>
        <v>30.829999999999995</v>
      </c>
      <c r="W135" s="162"/>
      <c r="X135" s="162"/>
      <c r="AG135" t="s">
        <v>164</v>
      </c>
    </row>
    <row r="136" spans="1:60" outlineLevel="1" x14ac:dyDescent="0.2">
      <c r="A136" s="169">
        <v>40</v>
      </c>
      <c r="B136" s="170" t="s">
        <v>1421</v>
      </c>
      <c r="C136" s="179" t="s">
        <v>1422</v>
      </c>
      <c r="D136" s="171" t="s">
        <v>230</v>
      </c>
      <c r="E136" s="172">
        <v>90</v>
      </c>
      <c r="F136" s="173"/>
      <c r="G136" s="174">
        <f>ROUND(E136*F136,2)</f>
        <v>0</v>
      </c>
      <c r="H136" s="173"/>
      <c r="I136" s="174">
        <f>ROUND(E136*H136,2)</f>
        <v>0</v>
      </c>
      <c r="J136" s="173"/>
      <c r="K136" s="174">
        <f>ROUND(E136*J136,2)</f>
        <v>0</v>
      </c>
      <c r="L136" s="174">
        <v>21</v>
      </c>
      <c r="M136" s="174">
        <f>G136*(1+L136/100)</f>
        <v>0</v>
      </c>
      <c r="N136" s="174">
        <v>0</v>
      </c>
      <c r="O136" s="174">
        <f>ROUND(E136*N136,2)</f>
        <v>0</v>
      </c>
      <c r="P136" s="174">
        <v>0</v>
      </c>
      <c r="Q136" s="174">
        <f>ROUND(E136*P136,2)</f>
        <v>0</v>
      </c>
      <c r="R136" s="174"/>
      <c r="S136" s="174" t="s">
        <v>287</v>
      </c>
      <c r="T136" s="175" t="s">
        <v>306</v>
      </c>
      <c r="U136" s="156">
        <v>0</v>
      </c>
      <c r="V136" s="156">
        <f>ROUND(E136*U136,2)</f>
        <v>0</v>
      </c>
      <c r="W136" s="156"/>
      <c r="X136" s="156" t="s">
        <v>171</v>
      </c>
      <c r="Y136" s="147"/>
      <c r="Z136" s="147"/>
      <c r="AA136" s="147"/>
      <c r="AB136" s="147"/>
      <c r="AC136" s="147"/>
      <c r="AD136" s="147"/>
      <c r="AE136" s="147"/>
      <c r="AF136" s="147"/>
      <c r="AG136" s="147" t="s">
        <v>1364</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243"/>
      <c r="D137" s="244"/>
      <c r="E137" s="244"/>
      <c r="F137" s="244"/>
      <c r="G137" s="244"/>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178</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69">
        <v>41</v>
      </c>
      <c r="B138" s="170" t="s">
        <v>1423</v>
      </c>
      <c r="C138" s="179" t="s">
        <v>1424</v>
      </c>
      <c r="D138" s="171" t="s">
        <v>230</v>
      </c>
      <c r="E138" s="172">
        <v>90</v>
      </c>
      <c r="F138" s="173"/>
      <c r="G138" s="174">
        <f>ROUND(E138*F138,2)</f>
        <v>0</v>
      </c>
      <c r="H138" s="173"/>
      <c r="I138" s="174">
        <f>ROUND(E138*H138,2)</f>
        <v>0</v>
      </c>
      <c r="J138" s="173"/>
      <c r="K138" s="174">
        <f>ROUND(E138*J138,2)</f>
        <v>0</v>
      </c>
      <c r="L138" s="174">
        <v>21</v>
      </c>
      <c r="M138" s="174">
        <f>G138*(1+L138/100)</f>
        <v>0</v>
      </c>
      <c r="N138" s="174">
        <v>0</v>
      </c>
      <c r="O138" s="174">
        <f>ROUND(E138*N138,2)</f>
        <v>0</v>
      </c>
      <c r="P138" s="174">
        <v>0</v>
      </c>
      <c r="Q138" s="174">
        <f>ROUND(E138*P138,2)</f>
        <v>0</v>
      </c>
      <c r="R138" s="174"/>
      <c r="S138" s="174" t="s">
        <v>287</v>
      </c>
      <c r="T138" s="175" t="s">
        <v>306</v>
      </c>
      <c r="U138" s="156">
        <v>0</v>
      </c>
      <c r="V138" s="156">
        <f>ROUND(E138*U138,2)</f>
        <v>0</v>
      </c>
      <c r="W138" s="156"/>
      <c r="X138" s="156" t="s">
        <v>171</v>
      </c>
      <c r="Y138" s="147"/>
      <c r="Z138" s="147"/>
      <c r="AA138" s="147"/>
      <c r="AB138" s="147"/>
      <c r="AC138" s="147"/>
      <c r="AD138" s="147"/>
      <c r="AE138" s="147"/>
      <c r="AF138" s="147"/>
      <c r="AG138" s="147" t="s">
        <v>1364</v>
      </c>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243"/>
      <c r="D139" s="244"/>
      <c r="E139" s="244"/>
      <c r="F139" s="244"/>
      <c r="G139" s="244"/>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178</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ht="22.5" outlineLevel="1" x14ac:dyDescent="0.2">
      <c r="A140" s="169">
        <v>42</v>
      </c>
      <c r="B140" s="170" t="s">
        <v>1532</v>
      </c>
      <c r="C140" s="179" t="s">
        <v>1533</v>
      </c>
      <c r="D140" s="171" t="s">
        <v>477</v>
      </c>
      <c r="E140" s="172">
        <v>1</v>
      </c>
      <c r="F140" s="173"/>
      <c r="G140" s="174">
        <f>ROUND(E140*F140,2)</f>
        <v>0</v>
      </c>
      <c r="H140" s="173"/>
      <c r="I140" s="174">
        <f>ROUND(E140*H140,2)</f>
        <v>0</v>
      </c>
      <c r="J140" s="173"/>
      <c r="K140" s="174">
        <f>ROUND(E140*J140,2)</f>
        <v>0</v>
      </c>
      <c r="L140" s="174">
        <v>21</v>
      </c>
      <c r="M140" s="174">
        <f>G140*(1+L140/100)</f>
        <v>0</v>
      </c>
      <c r="N140" s="174">
        <v>5.7000000000000002E-2</v>
      </c>
      <c r="O140" s="174">
        <f>ROUND(E140*N140,2)</f>
        <v>0.06</v>
      </c>
      <c r="P140" s="174">
        <v>0</v>
      </c>
      <c r="Q140" s="174">
        <f>ROUND(E140*P140,2)</f>
        <v>0</v>
      </c>
      <c r="R140" s="174" t="s">
        <v>436</v>
      </c>
      <c r="S140" s="174" t="s">
        <v>169</v>
      </c>
      <c r="T140" s="175" t="s">
        <v>306</v>
      </c>
      <c r="U140" s="156">
        <v>0</v>
      </c>
      <c r="V140" s="156">
        <f>ROUND(E140*U140,2)</f>
        <v>0</v>
      </c>
      <c r="W140" s="156"/>
      <c r="X140" s="156" t="s">
        <v>437</v>
      </c>
      <c r="Y140" s="147"/>
      <c r="Z140" s="147"/>
      <c r="AA140" s="147"/>
      <c r="AB140" s="147"/>
      <c r="AC140" s="147"/>
      <c r="AD140" s="147"/>
      <c r="AE140" s="147"/>
      <c r="AF140" s="147"/>
      <c r="AG140" s="147" t="s">
        <v>438</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243"/>
      <c r="D141" s="244"/>
      <c r="E141" s="244"/>
      <c r="F141" s="244"/>
      <c r="G141" s="244"/>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178</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69">
        <v>43</v>
      </c>
      <c r="B142" s="170" t="s">
        <v>1534</v>
      </c>
      <c r="C142" s="179" t="s">
        <v>1535</v>
      </c>
      <c r="D142" s="171" t="s">
        <v>1536</v>
      </c>
      <c r="E142" s="172">
        <v>1</v>
      </c>
      <c r="F142" s="173"/>
      <c r="G142" s="174">
        <f>ROUND(E142*F142,2)</f>
        <v>0</v>
      </c>
      <c r="H142" s="173"/>
      <c r="I142" s="174">
        <f>ROUND(E142*H142,2)</f>
        <v>0</v>
      </c>
      <c r="J142" s="173"/>
      <c r="K142" s="174">
        <f>ROUND(E142*J142,2)</f>
        <v>0</v>
      </c>
      <c r="L142" s="174">
        <v>21</v>
      </c>
      <c r="M142" s="174">
        <f>G142*(1+L142/100)</f>
        <v>0</v>
      </c>
      <c r="N142" s="174">
        <v>0</v>
      </c>
      <c r="O142" s="174">
        <f>ROUND(E142*N142,2)</f>
        <v>0</v>
      </c>
      <c r="P142" s="174">
        <v>0</v>
      </c>
      <c r="Q142" s="174">
        <f>ROUND(E142*P142,2)</f>
        <v>0</v>
      </c>
      <c r="R142" s="174"/>
      <c r="S142" s="174" t="s">
        <v>287</v>
      </c>
      <c r="T142" s="175" t="s">
        <v>306</v>
      </c>
      <c r="U142" s="156">
        <v>0</v>
      </c>
      <c r="V142" s="156">
        <f>ROUND(E142*U142,2)</f>
        <v>0</v>
      </c>
      <c r="W142" s="156"/>
      <c r="X142" s="156" t="s">
        <v>171</v>
      </c>
      <c r="Y142" s="147"/>
      <c r="Z142" s="147"/>
      <c r="AA142" s="147"/>
      <c r="AB142" s="147"/>
      <c r="AC142" s="147"/>
      <c r="AD142" s="147"/>
      <c r="AE142" s="147"/>
      <c r="AF142" s="147"/>
      <c r="AG142" s="147" t="s">
        <v>1364</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x14ac:dyDescent="0.2">
      <c r="A143" s="154"/>
      <c r="B143" s="155"/>
      <c r="C143" s="243"/>
      <c r="D143" s="244"/>
      <c r="E143" s="244"/>
      <c r="F143" s="244"/>
      <c r="G143" s="244"/>
      <c r="H143" s="156"/>
      <c r="I143" s="156"/>
      <c r="J143" s="156"/>
      <c r="K143" s="156"/>
      <c r="L143" s="156"/>
      <c r="M143" s="156"/>
      <c r="N143" s="156"/>
      <c r="O143" s="156"/>
      <c r="P143" s="156"/>
      <c r="Q143" s="156"/>
      <c r="R143" s="156"/>
      <c r="S143" s="156"/>
      <c r="T143" s="156"/>
      <c r="U143" s="156"/>
      <c r="V143" s="156"/>
      <c r="W143" s="156"/>
      <c r="X143" s="156"/>
      <c r="Y143" s="147"/>
      <c r="Z143" s="147"/>
      <c r="AA143" s="147"/>
      <c r="AB143" s="147"/>
      <c r="AC143" s="147"/>
      <c r="AD143" s="147"/>
      <c r="AE143" s="147"/>
      <c r="AF143" s="147"/>
      <c r="AG143" s="147" t="s">
        <v>178</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ht="22.5" outlineLevel="1" x14ac:dyDescent="0.2">
      <c r="A144" s="169">
        <v>44</v>
      </c>
      <c r="B144" s="170" t="s">
        <v>1537</v>
      </c>
      <c r="C144" s="179" t="s">
        <v>1538</v>
      </c>
      <c r="D144" s="171" t="s">
        <v>477</v>
      </c>
      <c r="E144" s="172">
        <v>1</v>
      </c>
      <c r="F144" s="173"/>
      <c r="G144" s="174">
        <f>ROUND(E144*F144,2)</f>
        <v>0</v>
      </c>
      <c r="H144" s="173"/>
      <c r="I144" s="174">
        <f>ROUND(E144*H144,2)</f>
        <v>0</v>
      </c>
      <c r="J144" s="173"/>
      <c r="K144" s="174">
        <f>ROUND(E144*J144,2)</f>
        <v>0</v>
      </c>
      <c r="L144" s="174">
        <v>21</v>
      </c>
      <c r="M144" s="174">
        <f>G144*(1+L144/100)</f>
        <v>0</v>
      </c>
      <c r="N144" s="174">
        <v>1.0000000000000001E-5</v>
      </c>
      <c r="O144" s="174">
        <f>ROUND(E144*N144,2)</f>
        <v>0</v>
      </c>
      <c r="P144" s="174">
        <v>0</v>
      </c>
      <c r="Q144" s="174">
        <f>ROUND(E144*P144,2)</f>
        <v>0</v>
      </c>
      <c r="R144" s="174" t="s">
        <v>1403</v>
      </c>
      <c r="S144" s="174" t="s">
        <v>169</v>
      </c>
      <c r="T144" s="175" t="s">
        <v>306</v>
      </c>
      <c r="U144" s="156">
        <v>1.02</v>
      </c>
      <c r="V144" s="156">
        <f>ROUND(E144*U144,2)</f>
        <v>1.02</v>
      </c>
      <c r="W144" s="156"/>
      <c r="X144" s="156" t="s">
        <v>171</v>
      </c>
      <c r="Y144" s="147"/>
      <c r="Z144" s="147"/>
      <c r="AA144" s="147"/>
      <c r="AB144" s="147"/>
      <c r="AC144" s="147"/>
      <c r="AD144" s="147"/>
      <c r="AE144" s="147"/>
      <c r="AF144" s="147"/>
      <c r="AG144" s="147" t="s">
        <v>1364</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245" t="s">
        <v>1539</v>
      </c>
      <c r="D145" s="246"/>
      <c r="E145" s="246"/>
      <c r="F145" s="246"/>
      <c r="G145" s="246"/>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174</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1"/>
      <c r="D146" s="242"/>
      <c r="E146" s="242"/>
      <c r="F146" s="242"/>
      <c r="G146" s="242"/>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178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69">
        <v>45</v>
      </c>
      <c r="B147" s="170" t="s">
        <v>1540</v>
      </c>
      <c r="C147" s="179" t="s">
        <v>1541</v>
      </c>
      <c r="D147" s="171" t="s">
        <v>1536</v>
      </c>
      <c r="E147" s="172">
        <v>1</v>
      </c>
      <c r="F147" s="173"/>
      <c r="G147" s="174">
        <f>ROUND(E147*F147,2)</f>
        <v>0</v>
      </c>
      <c r="H147" s="173"/>
      <c r="I147" s="174">
        <f>ROUND(E147*H147,2)</f>
        <v>0</v>
      </c>
      <c r="J147" s="173"/>
      <c r="K147" s="174">
        <f>ROUND(E147*J147,2)</f>
        <v>0</v>
      </c>
      <c r="L147" s="174">
        <v>21</v>
      </c>
      <c r="M147" s="174">
        <f>G147*(1+L147/100)</f>
        <v>0</v>
      </c>
      <c r="N147" s="174">
        <v>0</v>
      </c>
      <c r="O147" s="174">
        <f>ROUND(E147*N147,2)</f>
        <v>0</v>
      </c>
      <c r="P147" s="174">
        <v>0</v>
      </c>
      <c r="Q147" s="174">
        <f>ROUND(E147*P147,2)</f>
        <v>0</v>
      </c>
      <c r="R147" s="174"/>
      <c r="S147" s="174" t="s">
        <v>287</v>
      </c>
      <c r="T147" s="175" t="s">
        <v>306</v>
      </c>
      <c r="U147" s="156">
        <v>0</v>
      </c>
      <c r="V147" s="156">
        <f>ROUND(E147*U147,2)</f>
        <v>0</v>
      </c>
      <c r="W147" s="156"/>
      <c r="X147" s="156" t="s">
        <v>171</v>
      </c>
      <c r="Y147" s="147"/>
      <c r="Z147" s="147"/>
      <c r="AA147" s="147"/>
      <c r="AB147" s="147"/>
      <c r="AC147" s="147"/>
      <c r="AD147" s="147"/>
      <c r="AE147" s="147"/>
      <c r="AF147" s="147"/>
      <c r="AG147" s="147" t="s">
        <v>1364</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x14ac:dyDescent="0.2">
      <c r="A148" s="154"/>
      <c r="B148" s="155"/>
      <c r="C148" s="243"/>
      <c r="D148" s="244"/>
      <c r="E148" s="244"/>
      <c r="F148" s="244"/>
      <c r="G148" s="244"/>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178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69">
        <v>46</v>
      </c>
      <c r="B149" s="170" t="s">
        <v>1425</v>
      </c>
      <c r="C149" s="179" t="s">
        <v>1542</v>
      </c>
      <c r="D149" s="171" t="s">
        <v>1427</v>
      </c>
      <c r="E149" s="172">
        <v>1</v>
      </c>
      <c r="F149" s="173"/>
      <c r="G149" s="174">
        <f>ROUND(E149*F149,2)</f>
        <v>0</v>
      </c>
      <c r="H149" s="173"/>
      <c r="I149" s="174">
        <f>ROUND(E149*H149,2)</f>
        <v>0</v>
      </c>
      <c r="J149" s="173"/>
      <c r="K149" s="174">
        <f>ROUND(E149*J149,2)</f>
        <v>0</v>
      </c>
      <c r="L149" s="174">
        <v>21</v>
      </c>
      <c r="M149" s="174">
        <f>G149*(1+L149/100)</f>
        <v>0</v>
      </c>
      <c r="N149" s="174">
        <v>0</v>
      </c>
      <c r="O149" s="174">
        <f>ROUND(E149*N149,2)</f>
        <v>0</v>
      </c>
      <c r="P149" s="174">
        <v>0</v>
      </c>
      <c r="Q149" s="174">
        <f>ROUND(E149*P149,2)</f>
        <v>0</v>
      </c>
      <c r="R149" s="174"/>
      <c r="S149" s="174" t="s">
        <v>287</v>
      </c>
      <c r="T149" s="175" t="s">
        <v>306</v>
      </c>
      <c r="U149" s="156">
        <v>0</v>
      </c>
      <c r="V149" s="156">
        <f>ROUND(E149*U149,2)</f>
        <v>0</v>
      </c>
      <c r="W149" s="156"/>
      <c r="X149" s="156" t="s">
        <v>171</v>
      </c>
      <c r="Y149" s="147"/>
      <c r="Z149" s="147"/>
      <c r="AA149" s="147"/>
      <c r="AB149" s="147"/>
      <c r="AC149" s="147"/>
      <c r="AD149" s="147"/>
      <c r="AE149" s="147"/>
      <c r="AF149" s="147"/>
      <c r="AG149" s="147" t="s">
        <v>1364</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243"/>
      <c r="D150" s="244"/>
      <c r="E150" s="244"/>
      <c r="F150" s="244"/>
      <c r="G150" s="244"/>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178</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69">
        <v>47</v>
      </c>
      <c r="B151" s="170" t="s">
        <v>1543</v>
      </c>
      <c r="C151" s="179" t="s">
        <v>1544</v>
      </c>
      <c r="D151" s="171" t="s">
        <v>477</v>
      </c>
      <c r="E151" s="172">
        <v>1</v>
      </c>
      <c r="F151" s="173"/>
      <c r="G151" s="174">
        <f>ROUND(E151*F151,2)</f>
        <v>0</v>
      </c>
      <c r="H151" s="173"/>
      <c r="I151" s="174">
        <f>ROUND(E151*H151,2)</f>
        <v>0</v>
      </c>
      <c r="J151" s="173"/>
      <c r="K151" s="174">
        <f>ROUND(E151*J151,2)</f>
        <v>0</v>
      </c>
      <c r="L151" s="174">
        <v>21</v>
      </c>
      <c r="M151" s="174">
        <f>G151*(1+L151/100)</f>
        <v>0</v>
      </c>
      <c r="N151" s="174">
        <v>2.0000000000000002E-5</v>
      </c>
      <c r="O151" s="174">
        <f>ROUND(E151*N151,2)</f>
        <v>0</v>
      </c>
      <c r="P151" s="174">
        <v>0</v>
      </c>
      <c r="Q151" s="174">
        <f>ROUND(E151*P151,2)</f>
        <v>0</v>
      </c>
      <c r="R151" s="174" t="s">
        <v>1403</v>
      </c>
      <c r="S151" s="174" t="s">
        <v>169</v>
      </c>
      <c r="T151" s="175" t="s">
        <v>306</v>
      </c>
      <c r="U151" s="156">
        <v>0.38400000000000001</v>
      </c>
      <c r="V151" s="156">
        <f>ROUND(E151*U151,2)</f>
        <v>0.38</v>
      </c>
      <c r="W151" s="156"/>
      <c r="X151" s="156" t="s">
        <v>171</v>
      </c>
      <c r="Y151" s="147"/>
      <c r="Z151" s="147"/>
      <c r="AA151" s="147"/>
      <c r="AB151" s="147"/>
      <c r="AC151" s="147"/>
      <c r="AD151" s="147"/>
      <c r="AE151" s="147"/>
      <c r="AF151" s="147"/>
      <c r="AG151" s="147" t="s">
        <v>1364</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x14ac:dyDescent="0.2">
      <c r="A152" s="154"/>
      <c r="B152" s="155"/>
      <c r="C152" s="243"/>
      <c r="D152" s="244"/>
      <c r="E152" s="244"/>
      <c r="F152" s="244"/>
      <c r="G152" s="244"/>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178</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ht="33.75" outlineLevel="1" x14ac:dyDescent="0.2">
      <c r="A153" s="169">
        <v>48</v>
      </c>
      <c r="B153" s="170" t="s">
        <v>1545</v>
      </c>
      <c r="C153" s="179" t="s">
        <v>1546</v>
      </c>
      <c r="D153" s="171" t="s">
        <v>477</v>
      </c>
      <c r="E153" s="172">
        <v>1</v>
      </c>
      <c r="F153" s="173"/>
      <c r="G153" s="174">
        <f>ROUND(E153*F153,2)</f>
        <v>0</v>
      </c>
      <c r="H153" s="173"/>
      <c r="I153" s="174">
        <f>ROUND(E153*H153,2)</f>
        <v>0</v>
      </c>
      <c r="J153" s="173"/>
      <c r="K153" s="174">
        <f>ROUND(E153*J153,2)</f>
        <v>0</v>
      </c>
      <c r="L153" s="174">
        <v>21</v>
      </c>
      <c r="M153" s="174">
        <f>G153*(1+L153/100)</f>
        <v>0</v>
      </c>
      <c r="N153" s="174">
        <v>0</v>
      </c>
      <c r="O153" s="174">
        <f>ROUND(E153*N153,2)</f>
        <v>0</v>
      </c>
      <c r="P153" s="174">
        <v>0</v>
      </c>
      <c r="Q153" s="174">
        <f>ROUND(E153*P153,2)</f>
        <v>0</v>
      </c>
      <c r="R153" s="174" t="s">
        <v>1403</v>
      </c>
      <c r="S153" s="174" t="s">
        <v>169</v>
      </c>
      <c r="T153" s="175" t="s">
        <v>306</v>
      </c>
      <c r="U153" s="156">
        <v>3.5920000000000001</v>
      </c>
      <c r="V153" s="156">
        <f>ROUND(E153*U153,2)</f>
        <v>3.59</v>
      </c>
      <c r="W153" s="156"/>
      <c r="X153" s="156" t="s">
        <v>171</v>
      </c>
      <c r="Y153" s="147"/>
      <c r="Z153" s="147"/>
      <c r="AA153" s="147"/>
      <c r="AB153" s="147"/>
      <c r="AC153" s="147"/>
      <c r="AD153" s="147"/>
      <c r="AE153" s="147"/>
      <c r="AF153" s="147"/>
      <c r="AG153" s="147" t="s">
        <v>1364</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x14ac:dyDescent="0.2">
      <c r="A154" s="154"/>
      <c r="B154" s="155"/>
      <c r="C154" s="243"/>
      <c r="D154" s="244"/>
      <c r="E154" s="244"/>
      <c r="F154" s="244"/>
      <c r="G154" s="244"/>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178</v>
      </c>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69">
        <v>49</v>
      </c>
      <c r="B155" s="170" t="s">
        <v>1547</v>
      </c>
      <c r="C155" s="179" t="s">
        <v>1548</v>
      </c>
      <c r="D155" s="171" t="s">
        <v>230</v>
      </c>
      <c r="E155" s="172">
        <v>84</v>
      </c>
      <c r="F155" s="173"/>
      <c r="G155" s="174">
        <f>ROUND(E155*F155,2)</f>
        <v>0</v>
      </c>
      <c r="H155" s="173"/>
      <c r="I155" s="174">
        <f>ROUND(E155*H155,2)</f>
        <v>0</v>
      </c>
      <c r="J155" s="173"/>
      <c r="K155" s="174">
        <f>ROUND(E155*J155,2)</f>
        <v>0</v>
      </c>
      <c r="L155" s="174">
        <v>21</v>
      </c>
      <c r="M155" s="174">
        <f>G155*(1+L155/100)</f>
        <v>0</v>
      </c>
      <c r="N155" s="174">
        <v>0</v>
      </c>
      <c r="O155" s="174">
        <f>ROUND(E155*N155,2)</f>
        <v>0</v>
      </c>
      <c r="P155" s="174">
        <v>0</v>
      </c>
      <c r="Q155" s="174">
        <f>ROUND(E155*P155,2)</f>
        <v>0</v>
      </c>
      <c r="R155" s="174" t="s">
        <v>1403</v>
      </c>
      <c r="S155" s="174" t="s">
        <v>169</v>
      </c>
      <c r="T155" s="175" t="s">
        <v>306</v>
      </c>
      <c r="U155" s="156">
        <v>0.15</v>
      </c>
      <c r="V155" s="156">
        <f>ROUND(E155*U155,2)</f>
        <v>12.6</v>
      </c>
      <c r="W155" s="156"/>
      <c r="X155" s="156" t="s">
        <v>171</v>
      </c>
      <c r="Y155" s="147"/>
      <c r="Z155" s="147"/>
      <c r="AA155" s="147"/>
      <c r="AB155" s="147"/>
      <c r="AC155" s="147"/>
      <c r="AD155" s="147"/>
      <c r="AE155" s="147"/>
      <c r="AF155" s="147"/>
      <c r="AG155" s="147" t="s">
        <v>1364</v>
      </c>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54"/>
      <c r="B156" s="155"/>
      <c r="C156" s="245" t="s">
        <v>1549</v>
      </c>
      <c r="D156" s="246"/>
      <c r="E156" s="246"/>
      <c r="F156" s="246"/>
      <c r="G156" s="246"/>
      <c r="H156" s="156"/>
      <c r="I156" s="156"/>
      <c r="J156" s="156"/>
      <c r="K156" s="156"/>
      <c r="L156" s="156"/>
      <c r="M156" s="156"/>
      <c r="N156" s="156"/>
      <c r="O156" s="156"/>
      <c r="P156" s="156"/>
      <c r="Q156" s="156"/>
      <c r="R156" s="156"/>
      <c r="S156" s="156"/>
      <c r="T156" s="156"/>
      <c r="U156" s="156"/>
      <c r="V156" s="156"/>
      <c r="W156" s="156"/>
      <c r="X156" s="156"/>
      <c r="Y156" s="147"/>
      <c r="Z156" s="147"/>
      <c r="AA156" s="147"/>
      <c r="AB156" s="147"/>
      <c r="AC156" s="147"/>
      <c r="AD156" s="147"/>
      <c r="AE156" s="147"/>
      <c r="AF156" s="147"/>
      <c r="AG156" s="147" t="s">
        <v>174</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76" t="str">
        <f>C156</f>
        <v>napuštění a vypuštění vody, dodání vody a desinfekčního prostředku, náklady na bakteriologický rozbor vody,</v>
      </c>
      <c r="BB156" s="147"/>
      <c r="BC156" s="147"/>
      <c r="BD156" s="147"/>
      <c r="BE156" s="147"/>
      <c r="BF156" s="147"/>
      <c r="BG156" s="147"/>
      <c r="BH156" s="147"/>
    </row>
    <row r="157" spans="1:60" outlineLevel="1" x14ac:dyDescent="0.2">
      <c r="A157" s="154"/>
      <c r="B157" s="155"/>
      <c r="C157" s="241"/>
      <c r="D157" s="242"/>
      <c r="E157" s="242"/>
      <c r="F157" s="242"/>
      <c r="G157" s="242"/>
      <c r="H157" s="156"/>
      <c r="I157" s="156"/>
      <c r="J157" s="156"/>
      <c r="K157" s="156"/>
      <c r="L157" s="156"/>
      <c r="M157" s="156"/>
      <c r="N157" s="156"/>
      <c r="O157" s="156"/>
      <c r="P157" s="156"/>
      <c r="Q157" s="156"/>
      <c r="R157" s="156"/>
      <c r="S157" s="156"/>
      <c r="T157" s="156"/>
      <c r="U157" s="156"/>
      <c r="V157" s="156"/>
      <c r="W157" s="156"/>
      <c r="X157" s="156"/>
      <c r="Y157" s="147"/>
      <c r="Z157" s="147"/>
      <c r="AA157" s="147"/>
      <c r="AB157" s="147"/>
      <c r="AC157" s="147"/>
      <c r="AD157" s="147"/>
      <c r="AE157" s="147"/>
      <c r="AF157" s="147"/>
      <c r="AG157" s="147" t="s">
        <v>178</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x14ac:dyDescent="0.2">
      <c r="A158" s="169">
        <v>50</v>
      </c>
      <c r="B158" s="170" t="s">
        <v>1550</v>
      </c>
      <c r="C158" s="179" t="s">
        <v>1551</v>
      </c>
      <c r="D158" s="171" t="s">
        <v>230</v>
      </c>
      <c r="E158" s="172">
        <v>84</v>
      </c>
      <c r="F158" s="173"/>
      <c r="G158" s="174">
        <f>ROUND(E158*F158,2)</f>
        <v>0</v>
      </c>
      <c r="H158" s="173"/>
      <c r="I158" s="174">
        <f>ROUND(E158*H158,2)</f>
        <v>0</v>
      </c>
      <c r="J158" s="173"/>
      <c r="K158" s="174">
        <f>ROUND(E158*J158,2)</f>
        <v>0</v>
      </c>
      <c r="L158" s="174">
        <v>21</v>
      </c>
      <c r="M158" s="174">
        <f>G158*(1+L158/100)</f>
        <v>0</v>
      </c>
      <c r="N158" s="174">
        <v>0</v>
      </c>
      <c r="O158" s="174">
        <f>ROUND(E158*N158,2)</f>
        <v>0</v>
      </c>
      <c r="P158" s="174">
        <v>0</v>
      </c>
      <c r="Q158" s="174">
        <f>ROUND(E158*P158,2)</f>
        <v>0</v>
      </c>
      <c r="R158" s="174" t="s">
        <v>1403</v>
      </c>
      <c r="S158" s="174" t="s">
        <v>169</v>
      </c>
      <c r="T158" s="175" t="s">
        <v>306</v>
      </c>
      <c r="U158" s="156">
        <v>4.3999999999999997E-2</v>
      </c>
      <c r="V158" s="156">
        <f>ROUND(E158*U158,2)</f>
        <v>3.7</v>
      </c>
      <c r="W158" s="156"/>
      <c r="X158" s="156" t="s">
        <v>171</v>
      </c>
      <c r="Y158" s="147"/>
      <c r="Z158" s="147"/>
      <c r="AA158" s="147"/>
      <c r="AB158" s="147"/>
      <c r="AC158" s="147"/>
      <c r="AD158" s="147"/>
      <c r="AE158" s="147"/>
      <c r="AF158" s="147"/>
      <c r="AG158" s="147" t="s">
        <v>1364</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5" t="s">
        <v>1552</v>
      </c>
      <c r="D159" s="246"/>
      <c r="E159" s="246"/>
      <c r="F159" s="246"/>
      <c r="G159" s="246"/>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174</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76" t="str">
        <f>C159</f>
        <v>přísun, montáže, demontáže a odsunu zkoušecího čerpadla, napuštění tlakovou vodou a dodání vody pro tlakovou zkoušku,</v>
      </c>
      <c r="BB159" s="147"/>
      <c r="BC159" s="147"/>
      <c r="BD159" s="147"/>
      <c r="BE159" s="147"/>
      <c r="BF159" s="147"/>
      <c r="BG159" s="147"/>
      <c r="BH159" s="147"/>
    </row>
    <row r="160" spans="1:60" outlineLevel="1" x14ac:dyDescent="0.2">
      <c r="A160" s="154"/>
      <c r="B160" s="155"/>
      <c r="C160" s="241"/>
      <c r="D160" s="242"/>
      <c r="E160" s="242"/>
      <c r="F160" s="242"/>
      <c r="G160" s="242"/>
      <c r="H160" s="156"/>
      <c r="I160" s="156"/>
      <c r="J160" s="156"/>
      <c r="K160" s="156"/>
      <c r="L160" s="156"/>
      <c r="M160" s="156"/>
      <c r="N160" s="156"/>
      <c r="O160" s="156"/>
      <c r="P160" s="156"/>
      <c r="Q160" s="156"/>
      <c r="R160" s="156"/>
      <c r="S160" s="156"/>
      <c r="T160" s="156"/>
      <c r="U160" s="156"/>
      <c r="V160" s="156"/>
      <c r="W160" s="156"/>
      <c r="X160" s="156"/>
      <c r="Y160" s="147"/>
      <c r="Z160" s="147"/>
      <c r="AA160" s="147"/>
      <c r="AB160" s="147"/>
      <c r="AC160" s="147"/>
      <c r="AD160" s="147"/>
      <c r="AE160" s="147"/>
      <c r="AF160" s="147"/>
      <c r="AG160" s="147" t="s">
        <v>178</v>
      </c>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x14ac:dyDescent="0.2">
      <c r="A161" s="169">
        <v>51</v>
      </c>
      <c r="B161" s="170" t="s">
        <v>1553</v>
      </c>
      <c r="C161" s="179" t="s">
        <v>1554</v>
      </c>
      <c r="D161" s="171" t="s">
        <v>477</v>
      </c>
      <c r="E161" s="172">
        <v>1</v>
      </c>
      <c r="F161" s="173"/>
      <c r="G161" s="174">
        <f>ROUND(E161*F161,2)</f>
        <v>0</v>
      </c>
      <c r="H161" s="173"/>
      <c r="I161" s="174">
        <f>ROUND(E161*H161,2)</f>
        <v>0</v>
      </c>
      <c r="J161" s="173"/>
      <c r="K161" s="174">
        <f>ROUND(E161*J161,2)</f>
        <v>0</v>
      </c>
      <c r="L161" s="174">
        <v>21</v>
      </c>
      <c r="M161" s="174">
        <f>G161*(1+L161/100)</f>
        <v>0</v>
      </c>
      <c r="N161" s="174">
        <v>0</v>
      </c>
      <c r="O161" s="174">
        <f>ROUND(E161*N161,2)</f>
        <v>0</v>
      </c>
      <c r="P161" s="174">
        <v>0</v>
      </c>
      <c r="Q161" s="174">
        <f>ROUND(E161*P161,2)</f>
        <v>0</v>
      </c>
      <c r="R161" s="174" t="s">
        <v>1403</v>
      </c>
      <c r="S161" s="174" t="s">
        <v>169</v>
      </c>
      <c r="T161" s="175" t="s">
        <v>306</v>
      </c>
      <c r="U161" s="156">
        <v>1.36</v>
      </c>
      <c r="V161" s="156">
        <f>ROUND(E161*U161,2)</f>
        <v>1.36</v>
      </c>
      <c r="W161" s="156"/>
      <c r="X161" s="156" t="s">
        <v>171</v>
      </c>
      <c r="Y161" s="147"/>
      <c r="Z161" s="147"/>
      <c r="AA161" s="147"/>
      <c r="AB161" s="147"/>
      <c r="AC161" s="147"/>
      <c r="AD161" s="147"/>
      <c r="AE161" s="147"/>
      <c r="AF161" s="147"/>
      <c r="AG161" s="147" t="s">
        <v>1364</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x14ac:dyDescent="0.2">
      <c r="A162" s="154"/>
      <c r="B162" s="155"/>
      <c r="C162" s="243"/>
      <c r="D162" s="244"/>
      <c r="E162" s="244"/>
      <c r="F162" s="244"/>
      <c r="G162" s="244"/>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178</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x14ac:dyDescent="0.2">
      <c r="A163" s="169">
        <v>52</v>
      </c>
      <c r="B163" s="170" t="s">
        <v>1555</v>
      </c>
      <c r="C163" s="179" t="s">
        <v>1556</v>
      </c>
      <c r="D163" s="171" t="s">
        <v>477</v>
      </c>
      <c r="E163" s="172">
        <v>1</v>
      </c>
      <c r="F163" s="173"/>
      <c r="G163" s="174">
        <f>ROUND(E163*F163,2)</f>
        <v>0</v>
      </c>
      <c r="H163" s="173"/>
      <c r="I163" s="174">
        <f>ROUND(E163*H163,2)</f>
        <v>0</v>
      </c>
      <c r="J163" s="173"/>
      <c r="K163" s="174">
        <f>ROUND(E163*J163,2)</f>
        <v>0</v>
      </c>
      <c r="L163" s="174">
        <v>21</v>
      </c>
      <c r="M163" s="174">
        <f>G163*(1+L163/100)</f>
        <v>0</v>
      </c>
      <c r="N163" s="174">
        <v>0</v>
      </c>
      <c r="O163" s="174">
        <f>ROUND(E163*N163,2)</f>
        <v>0</v>
      </c>
      <c r="P163" s="174">
        <v>0</v>
      </c>
      <c r="Q163" s="174">
        <f>ROUND(E163*P163,2)</f>
        <v>0</v>
      </c>
      <c r="R163" s="174" t="s">
        <v>1403</v>
      </c>
      <c r="S163" s="174" t="s">
        <v>169</v>
      </c>
      <c r="T163" s="175" t="s">
        <v>306</v>
      </c>
      <c r="U163" s="156">
        <v>1.25</v>
      </c>
      <c r="V163" s="156">
        <f>ROUND(E163*U163,2)</f>
        <v>1.25</v>
      </c>
      <c r="W163" s="156"/>
      <c r="X163" s="156" t="s">
        <v>171</v>
      </c>
      <c r="Y163" s="147"/>
      <c r="Z163" s="147"/>
      <c r="AA163" s="147"/>
      <c r="AB163" s="147"/>
      <c r="AC163" s="147"/>
      <c r="AD163" s="147"/>
      <c r="AE163" s="147"/>
      <c r="AF163" s="147"/>
      <c r="AG163" s="147" t="s">
        <v>1364</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x14ac:dyDescent="0.2">
      <c r="A164" s="154"/>
      <c r="B164" s="155"/>
      <c r="C164" s="243"/>
      <c r="D164" s="244"/>
      <c r="E164" s="244"/>
      <c r="F164" s="244"/>
      <c r="G164" s="244"/>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178</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69">
        <v>53</v>
      </c>
      <c r="B165" s="170" t="s">
        <v>1557</v>
      </c>
      <c r="C165" s="179" t="s">
        <v>1558</v>
      </c>
      <c r="D165" s="171" t="s">
        <v>477</v>
      </c>
      <c r="E165" s="172">
        <v>3</v>
      </c>
      <c r="F165" s="173"/>
      <c r="G165" s="174">
        <f>ROUND(E165*F165,2)</f>
        <v>0</v>
      </c>
      <c r="H165" s="173"/>
      <c r="I165" s="174">
        <f>ROUND(E165*H165,2)</f>
        <v>0</v>
      </c>
      <c r="J165" s="173"/>
      <c r="K165" s="174">
        <f>ROUND(E165*J165,2)</f>
        <v>0</v>
      </c>
      <c r="L165" s="174">
        <v>21</v>
      </c>
      <c r="M165" s="174">
        <f>G165*(1+L165/100)</f>
        <v>0</v>
      </c>
      <c r="N165" s="174">
        <v>0</v>
      </c>
      <c r="O165" s="174">
        <f>ROUND(E165*N165,2)</f>
        <v>0</v>
      </c>
      <c r="P165" s="174">
        <v>0</v>
      </c>
      <c r="Q165" s="174">
        <f>ROUND(E165*P165,2)</f>
        <v>0</v>
      </c>
      <c r="R165" s="174" t="s">
        <v>1403</v>
      </c>
      <c r="S165" s="174" t="s">
        <v>169</v>
      </c>
      <c r="T165" s="175" t="s">
        <v>306</v>
      </c>
      <c r="U165" s="156">
        <v>0.65</v>
      </c>
      <c r="V165" s="156">
        <f>ROUND(E165*U165,2)</f>
        <v>1.95</v>
      </c>
      <c r="W165" s="156"/>
      <c r="X165" s="156" t="s">
        <v>171</v>
      </c>
      <c r="Y165" s="147"/>
      <c r="Z165" s="147"/>
      <c r="AA165" s="147"/>
      <c r="AB165" s="147"/>
      <c r="AC165" s="147"/>
      <c r="AD165" s="147"/>
      <c r="AE165" s="147"/>
      <c r="AF165" s="147"/>
      <c r="AG165" s="147" t="s">
        <v>1364</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x14ac:dyDescent="0.2">
      <c r="A166" s="154"/>
      <c r="B166" s="155"/>
      <c r="C166" s="243"/>
      <c r="D166" s="244"/>
      <c r="E166" s="244"/>
      <c r="F166" s="244"/>
      <c r="G166" s="244"/>
      <c r="H166" s="156"/>
      <c r="I166" s="156"/>
      <c r="J166" s="156"/>
      <c r="K166" s="156"/>
      <c r="L166" s="156"/>
      <c r="M166" s="156"/>
      <c r="N166" s="156"/>
      <c r="O166" s="156"/>
      <c r="P166" s="156"/>
      <c r="Q166" s="156"/>
      <c r="R166" s="156"/>
      <c r="S166" s="156"/>
      <c r="T166" s="156"/>
      <c r="U166" s="156"/>
      <c r="V166" s="156"/>
      <c r="W166" s="156"/>
      <c r="X166" s="156"/>
      <c r="Y166" s="147"/>
      <c r="Z166" s="147"/>
      <c r="AA166" s="147"/>
      <c r="AB166" s="147"/>
      <c r="AC166" s="147"/>
      <c r="AD166" s="147"/>
      <c r="AE166" s="147"/>
      <c r="AF166" s="147"/>
      <c r="AG166" s="147" t="s">
        <v>178</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x14ac:dyDescent="0.2">
      <c r="A167" s="169">
        <v>54</v>
      </c>
      <c r="B167" s="170" t="s">
        <v>1559</v>
      </c>
      <c r="C167" s="179" t="s">
        <v>1560</v>
      </c>
      <c r="D167" s="171" t="s">
        <v>477</v>
      </c>
      <c r="E167" s="172">
        <v>5</v>
      </c>
      <c r="F167" s="173"/>
      <c r="G167" s="174">
        <f>ROUND(E167*F167,2)</f>
        <v>0</v>
      </c>
      <c r="H167" s="173"/>
      <c r="I167" s="174">
        <f>ROUND(E167*H167,2)</f>
        <v>0</v>
      </c>
      <c r="J167" s="173"/>
      <c r="K167" s="174">
        <f>ROUND(E167*J167,2)</f>
        <v>0</v>
      </c>
      <c r="L167" s="174">
        <v>21</v>
      </c>
      <c r="M167" s="174">
        <f>G167*(1+L167/100)</f>
        <v>0</v>
      </c>
      <c r="N167" s="174">
        <v>4.6800000000000001E-3</v>
      </c>
      <c r="O167" s="174">
        <f>ROUND(E167*N167,2)</f>
        <v>0.02</v>
      </c>
      <c r="P167" s="174">
        <v>0</v>
      </c>
      <c r="Q167" s="174">
        <f>ROUND(E167*P167,2)</f>
        <v>0</v>
      </c>
      <c r="R167" s="174" t="s">
        <v>1403</v>
      </c>
      <c r="S167" s="174" t="s">
        <v>169</v>
      </c>
      <c r="T167" s="175" t="s">
        <v>306</v>
      </c>
      <c r="U167" s="156">
        <v>0.68</v>
      </c>
      <c r="V167" s="156">
        <f>ROUND(E167*U167,2)</f>
        <v>3.4</v>
      </c>
      <c r="W167" s="156"/>
      <c r="X167" s="156" t="s">
        <v>171</v>
      </c>
      <c r="Y167" s="147"/>
      <c r="Z167" s="147"/>
      <c r="AA167" s="147"/>
      <c r="AB167" s="147"/>
      <c r="AC167" s="147"/>
      <c r="AD167" s="147"/>
      <c r="AE167" s="147"/>
      <c r="AF167" s="147"/>
      <c r="AG167" s="147" t="s">
        <v>1364</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243"/>
      <c r="D168" s="244"/>
      <c r="E168" s="244"/>
      <c r="F168" s="244"/>
      <c r="G168" s="244"/>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178</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x14ac:dyDescent="0.2">
      <c r="A169" s="169">
        <v>55</v>
      </c>
      <c r="B169" s="170" t="s">
        <v>1428</v>
      </c>
      <c r="C169" s="179" t="s">
        <v>1429</v>
      </c>
      <c r="D169" s="171" t="s">
        <v>477</v>
      </c>
      <c r="E169" s="172">
        <v>1</v>
      </c>
      <c r="F169" s="173"/>
      <c r="G169" s="174">
        <f>ROUND(E169*F169,2)</f>
        <v>0</v>
      </c>
      <c r="H169" s="173"/>
      <c r="I169" s="174">
        <f>ROUND(E169*H169,2)</f>
        <v>0</v>
      </c>
      <c r="J169" s="173"/>
      <c r="K169" s="174">
        <f>ROUND(E169*J169,2)</f>
        <v>0</v>
      </c>
      <c r="L169" s="174">
        <v>21</v>
      </c>
      <c r="M169" s="174">
        <f>G169*(1+L169/100)</f>
        <v>0</v>
      </c>
      <c r="N169" s="174">
        <v>6.0999999999999999E-2</v>
      </c>
      <c r="O169" s="174">
        <f>ROUND(E169*N169,2)</f>
        <v>0.06</v>
      </c>
      <c r="P169" s="174">
        <v>0</v>
      </c>
      <c r="Q169" s="174">
        <f>ROUND(E169*P169,2)</f>
        <v>0</v>
      </c>
      <c r="R169" s="174" t="s">
        <v>1403</v>
      </c>
      <c r="S169" s="174" t="s">
        <v>169</v>
      </c>
      <c r="T169" s="175" t="s">
        <v>306</v>
      </c>
      <c r="U169" s="156">
        <v>0.77200000000000002</v>
      </c>
      <c r="V169" s="156">
        <f>ROUND(E169*U169,2)</f>
        <v>0.77</v>
      </c>
      <c r="W169" s="156"/>
      <c r="X169" s="156" t="s">
        <v>171</v>
      </c>
      <c r="Y169" s="147"/>
      <c r="Z169" s="147"/>
      <c r="AA169" s="147"/>
      <c r="AB169" s="147"/>
      <c r="AC169" s="147"/>
      <c r="AD169" s="147"/>
      <c r="AE169" s="147"/>
      <c r="AF169" s="147"/>
      <c r="AG169" s="147" t="s">
        <v>1364</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x14ac:dyDescent="0.2">
      <c r="A170" s="154"/>
      <c r="B170" s="155"/>
      <c r="C170" s="245" t="s">
        <v>1430</v>
      </c>
      <c r="D170" s="246"/>
      <c r="E170" s="246"/>
      <c r="F170" s="246"/>
      <c r="G170" s="246"/>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174</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x14ac:dyDescent="0.2">
      <c r="A171" s="154"/>
      <c r="B171" s="155"/>
      <c r="C171" s="241"/>
      <c r="D171" s="242"/>
      <c r="E171" s="242"/>
      <c r="F171" s="242"/>
      <c r="G171" s="242"/>
      <c r="H171" s="156"/>
      <c r="I171" s="156"/>
      <c r="J171" s="156"/>
      <c r="K171" s="156"/>
      <c r="L171" s="156"/>
      <c r="M171" s="156"/>
      <c r="N171" s="156"/>
      <c r="O171" s="156"/>
      <c r="P171" s="156"/>
      <c r="Q171" s="156"/>
      <c r="R171" s="156"/>
      <c r="S171" s="156"/>
      <c r="T171" s="156"/>
      <c r="U171" s="156"/>
      <c r="V171" s="156"/>
      <c r="W171" s="156"/>
      <c r="X171" s="156"/>
      <c r="Y171" s="147"/>
      <c r="Z171" s="147"/>
      <c r="AA171" s="147"/>
      <c r="AB171" s="147"/>
      <c r="AC171" s="147"/>
      <c r="AD171" s="147"/>
      <c r="AE171" s="147"/>
      <c r="AF171" s="147"/>
      <c r="AG171" s="147" t="s">
        <v>178</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ht="22.5" outlineLevel="1" x14ac:dyDescent="0.2">
      <c r="A172" s="169">
        <v>56</v>
      </c>
      <c r="B172" s="170" t="s">
        <v>1561</v>
      </c>
      <c r="C172" s="179" t="s">
        <v>1562</v>
      </c>
      <c r="D172" s="171" t="s">
        <v>477</v>
      </c>
      <c r="E172" s="172">
        <v>2</v>
      </c>
      <c r="F172" s="173"/>
      <c r="G172" s="174">
        <f>ROUND(E172*F172,2)</f>
        <v>0</v>
      </c>
      <c r="H172" s="173"/>
      <c r="I172" s="174">
        <f>ROUND(E172*H172,2)</f>
        <v>0</v>
      </c>
      <c r="J172" s="173"/>
      <c r="K172" s="174">
        <f>ROUND(E172*J172,2)</f>
        <v>0</v>
      </c>
      <c r="L172" s="174">
        <v>21</v>
      </c>
      <c r="M172" s="174">
        <f>G172*(1+L172/100)</f>
        <v>0</v>
      </c>
      <c r="N172" s="174">
        <v>2.4000000000000001E-4</v>
      </c>
      <c r="O172" s="174">
        <f>ROUND(E172*N172,2)</f>
        <v>0</v>
      </c>
      <c r="P172" s="174">
        <v>0</v>
      </c>
      <c r="Q172" s="174">
        <f>ROUND(E172*P172,2)</f>
        <v>0</v>
      </c>
      <c r="R172" s="174" t="s">
        <v>1403</v>
      </c>
      <c r="S172" s="174" t="s">
        <v>169</v>
      </c>
      <c r="T172" s="175" t="s">
        <v>306</v>
      </c>
      <c r="U172" s="156">
        <v>0.40300000000000002</v>
      </c>
      <c r="V172" s="156">
        <f>ROUND(E172*U172,2)</f>
        <v>0.81</v>
      </c>
      <c r="W172" s="156"/>
      <c r="X172" s="156" t="s">
        <v>171</v>
      </c>
      <c r="Y172" s="147"/>
      <c r="Z172" s="147"/>
      <c r="AA172" s="147"/>
      <c r="AB172" s="147"/>
      <c r="AC172" s="147"/>
      <c r="AD172" s="147"/>
      <c r="AE172" s="147"/>
      <c r="AF172" s="147"/>
      <c r="AG172" s="147" t="s">
        <v>1364</v>
      </c>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243"/>
      <c r="D173" s="244"/>
      <c r="E173" s="244"/>
      <c r="F173" s="244"/>
      <c r="G173" s="244"/>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178</v>
      </c>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x14ac:dyDescent="0.2">
      <c r="A174" s="169">
        <v>57</v>
      </c>
      <c r="B174" s="170" t="s">
        <v>1563</v>
      </c>
      <c r="C174" s="179" t="s">
        <v>1564</v>
      </c>
      <c r="D174" s="171" t="s">
        <v>1010</v>
      </c>
      <c r="E174" s="172">
        <v>0.18</v>
      </c>
      <c r="F174" s="173"/>
      <c r="G174" s="174">
        <f>ROUND(E174*F174,2)</f>
        <v>0</v>
      </c>
      <c r="H174" s="173"/>
      <c r="I174" s="174">
        <f>ROUND(E174*H174,2)</f>
        <v>0</v>
      </c>
      <c r="J174" s="173"/>
      <c r="K174" s="174">
        <f>ROUND(E174*J174,2)</f>
        <v>0</v>
      </c>
      <c r="L174" s="174">
        <v>21</v>
      </c>
      <c r="M174" s="174">
        <f>G174*(1+L174/100)</f>
        <v>0</v>
      </c>
      <c r="N174" s="174">
        <v>1E-3</v>
      </c>
      <c r="O174" s="174">
        <f>ROUND(E174*N174,2)</f>
        <v>0</v>
      </c>
      <c r="P174" s="174">
        <v>0</v>
      </c>
      <c r="Q174" s="174">
        <f>ROUND(E174*P174,2)</f>
        <v>0</v>
      </c>
      <c r="R174" s="174"/>
      <c r="S174" s="174" t="s">
        <v>287</v>
      </c>
      <c r="T174" s="175" t="s">
        <v>306</v>
      </c>
      <c r="U174" s="156">
        <v>0</v>
      </c>
      <c r="V174" s="156">
        <f>ROUND(E174*U174,2)</f>
        <v>0</v>
      </c>
      <c r="W174" s="156"/>
      <c r="X174" s="156" t="s">
        <v>437</v>
      </c>
      <c r="Y174" s="147"/>
      <c r="Z174" s="147"/>
      <c r="AA174" s="147"/>
      <c r="AB174" s="147"/>
      <c r="AC174" s="147"/>
      <c r="AD174" s="147"/>
      <c r="AE174" s="147"/>
      <c r="AF174" s="147"/>
      <c r="AG174" s="147" t="s">
        <v>1397</v>
      </c>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x14ac:dyDescent="0.2">
      <c r="A175" s="154"/>
      <c r="B175" s="155"/>
      <c r="C175" s="180" t="s">
        <v>1565</v>
      </c>
      <c r="D175" s="157"/>
      <c r="E175" s="158">
        <v>0.18</v>
      </c>
      <c r="F175" s="156"/>
      <c r="G175" s="156"/>
      <c r="H175" s="156"/>
      <c r="I175" s="156"/>
      <c r="J175" s="156"/>
      <c r="K175" s="156"/>
      <c r="L175" s="156"/>
      <c r="M175" s="156"/>
      <c r="N175" s="156"/>
      <c r="O175" s="156"/>
      <c r="P175" s="156"/>
      <c r="Q175" s="156"/>
      <c r="R175" s="156"/>
      <c r="S175" s="156"/>
      <c r="T175" s="156"/>
      <c r="U175" s="156"/>
      <c r="V175" s="156"/>
      <c r="W175" s="156"/>
      <c r="X175" s="156"/>
      <c r="Y175" s="147"/>
      <c r="Z175" s="147"/>
      <c r="AA175" s="147"/>
      <c r="AB175" s="147"/>
      <c r="AC175" s="147"/>
      <c r="AD175" s="147"/>
      <c r="AE175" s="147"/>
      <c r="AF175" s="147"/>
      <c r="AG175" s="147" t="s">
        <v>176</v>
      </c>
      <c r="AH175" s="147">
        <v>0</v>
      </c>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x14ac:dyDescent="0.2">
      <c r="A176" s="154"/>
      <c r="B176" s="155"/>
      <c r="C176" s="241"/>
      <c r="D176" s="242"/>
      <c r="E176" s="242"/>
      <c r="F176" s="242"/>
      <c r="G176" s="242"/>
      <c r="H176" s="156"/>
      <c r="I176" s="156"/>
      <c r="J176" s="156"/>
      <c r="K176" s="156"/>
      <c r="L176" s="156"/>
      <c r="M176" s="156"/>
      <c r="N176" s="156"/>
      <c r="O176" s="156"/>
      <c r="P176" s="156"/>
      <c r="Q176" s="156"/>
      <c r="R176" s="156"/>
      <c r="S176" s="156"/>
      <c r="T176" s="156"/>
      <c r="U176" s="156"/>
      <c r="V176" s="156"/>
      <c r="W176" s="156"/>
      <c r="X176" s="156"/>
      <c r="Y176" s="147"/>
      <c r="Z176" s="147"/>
      <c r="AA176" s="147"/>
      <c r="AB176" s="147"/>
      <c r="AC176" s="147"/>
      <c r="AD176" s="147"/>
      <c r="AE176" s="147"/>
      <c r="AF176" s="147"/>
      <c r="AG176" s="147" t="s">
        <v>178</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x14ac:dyDescent="0.2">
      <c r="A177" s="169">
        <v>58</v>
      </c>
      <c r="B177" s="170" t="s">
        <v>1566</v>
      </c>
      <c r="C177" s="179" t="s">
        <v>1567</v>
      </c>
      <c r="D177" s="171" t="s">
        <v>1010</v>
      </c>
      <c r="E177" s="172">
        <v>27.2727</v>
      </c>
      <c r="F177" s="173"/>
      <c r="G177" s="174">
        <f>ROUND(E177*F177,2)</f>
        <v>0</v>
      </c>
      <c r="H177" s="173"/>
      <c r="I177" s="174">
        <f>ROUND(E177*H177,2)</f>
        <v>0</v>
      </c>
      <c r="J177" s="173"/>
      <c r="K177" s="174">
        <f>ROUND(E177*J177,2)</f>
        <v>0</v>
      </c>
      <c r="L177" s="174">
        <v>21</v>
      </c>
      <c r="M177" s="174">
        <f>G177*(1+L177/100)</f>
        <v>0</v>
      </c>
      <c r="N177" s="174">
        <v>1E-3</v>
      </c>
      <c r="O177" s="174">
        <f>ROUND(E177*N177,2)</f>
        <v>0.03</v>
      </c>
      <c r="P177" s="174">
        <v>0</v>
      </c>
      <c r="Q177" s="174">
        <f>ROUND(E177*P177,2)</f>
        <v>0</v>
      </c>
      <c r="R177" s="174" t="s">
        <v>436</v>
      </c>
      <c r="S177" s="174" t="s">
        <v>1568</v>
      </c>
      <c r="T177" s="175" t="s">
        <v>306</v>
      </c>
      <c r="U177" s="156">
        <v>0</v>
      </c>
      <c r="V177" s="156">
        <f>ROUND(E177*U177,2)</f>
        <v>0</v>
      </c>
      <c r="W177" s="156"/>
      <c r="X177" s="156" t="s">
        <v>437</v>
      </c>
      <c r="Y177" s="147"/>
      <c r="Z177" s="147"/>
      <c r="AA177" s="147"/>
      <c r="AB177" s="147"/>
      <c r="AC177" s="147"/>
      <c r="AD177" s="147"/>
      <c r="AE177" s="147"/>
      <c r="AF177" s="147"/>
      <c r="AG177" s="147" t="s">
        <v>1397</v>
      </c>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x14ac:dyDescent="0.2">
      <c r="A178" s="154"/>
      <c r="B178" s="155"/>
      <c r="C178" s="180" t="s">
        <v>1569</v>
      </c>
      <c r="D178" s="157"/>
      <c r="E178" s="158">
        <v>27.27</v>
      </c>
      <c r="F178" s="156"/>
      <c r="G178" s="156"/>
      <c r="H178" s="156"/>
      <c r="I178" s="156"/>
      <c r="J178" s="156"/>
      <c r="K178" s="156"/>
      <c r="L178" s="156"/>
      <c r="M178" s="156"/>
      <c r="N178" s="156"/>
      <c r="O178" s="156"/>
      <c r="P178" s="156"/>
      <c r="Q178" s="156"/>
      <c r="R178" s="156"/>
      <c r="S178" s="156"/>
      <c r="T178" s="156"/>
      <c r="U178" s="156"/>
      <c r="V178" s="156"/>
      <c r="W178" s="156"/>
      <c r="X178" s="156"/>
      <c r="Y178" s="147"/>
      <c r="Z178" s="147"/>
      <c r="AA178" s="147"/>
      <c r="AB178" s="147"/>
      <c r="AC178" s="147"/>
      <c r="AD178" s="147"/>
      <c r="AE178" s="147"/>
      <c r="AF178" s="147"/>
      <c r="AG178" s="147" t="s">
        <v>176</v>
      </c>
      <c r="AH178" s="147">
        <v>0</v>
      </c>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x14ac:dyDescent="0.2">
      <c r="A179" s="154"/>
      <c r="B179" s="155"/>
      <c r="C179" s="241"/>
      <c r="D179" s="242"/>
      <c r="E179" s="242"/>
      <c r="F179" s="242"/>
      <c r="G179" s="242"/>
      <c r="H179" s="156"/>
      <c r="I179" s="156"/>
      <c r="J179" s="156"/>
      <c r="K179" s="156"/>
      <c r="L179" s="156"/>
      <c r="M179" s="156"/>
      <c r="N179" s="156"/>
      <c r="O179" s="156"/>
      <c r="P179" s="156"/>
      <c r="Q179" s="156"/>
      <c r="R179" s="156"/>
      <c r="S179" s="156"/>
      <c r="T179" s="156"/>
      <c r="U179" s="156"/>
      <c r="V179" s="156"/>
      <c r="W179" s="156"/>
      <c r="X179" s="156"/>
      <c r="Y179" s="147"/>
      <c r="Z179" s="147"/>
      <c r="AA179" s="147"/>
      <c r="AB179" s="147"/>
      <c r="AC179" s="147"/>
      <c r="AD179" s="147"/>
      <c r="AE179" s="147"/>
      <c r="AF179" s="147"/>
      <c r="AG179" s="147" t="s">
        <v>178</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x14ac:dyDescent="0.2">
      <c r="A180" s="169">
        <v>59</v>
      </c>
      <c r="B180" s="170" t="s">
        <v>1570</v>
      </c>
      <c r="C180" s="179" t="s">
        <v>1571</v>
      </c>
      <c r="D180" s="171" t="s">
        <v>477</v>
      </c>
      <c r="E180" s="172">
        <v>3</v>
      </c>
      <c r="F180" s="173"/>
      <c r="G180" s="174">
        <f>ROUND(E180*F180,2)</f>
        <v>0</v>
      </c>
      <c r="H180" s="173"/>
      <c r="I180" s="174">
        <f>ROUND(E180*H180,2)</f>
        <v>0</v>
      </c>
      <c r="J180" s="173"/>
      <c r="K180" s="174">
        <f>ROUND(E180*J180,2)</f>
        <v>0</v>
      </c>
      <c r="L180" s="174">
        <v>21</v>
      </c>
      <c r="M180" s="174">
        <f>G180*(1+L180/100)</f>
        <v>0</v>
      </c>
      <c r="N180" s="174">
        <v>5.0189999999999999E-2</v>
      </c>
      <c r="O180" s="174">
        <f>ROUND(E180*N180,2)</f>
        <v>0.15</v>
      </c>
      <c r="P180" s="174">
        <v>0</v>
      </c>
      <c r="Q180" s="174">
        <f>ROUND(E180*P180,2)</f>
        <v>0</v>
      </c>
      <c r="R180" s="174"/>
      <c r="S180" s="174" t="s">
        <v>287</v>
      </c>
      <c r="T180" s="175" t="s">
        <v>306</v>
      </c>
      <c r="U180" s="156">
        <v>0</v>
      </c>
      <c r="V180" s="156">
        <f>ROUND(E180*U180,2)</f>
        <v>0</v>
      </c>
      <c r="W180" s="156"/>
      <c r="X180" s="156" t="s">
        <v>437</v>
      </c>
      <c r="Y180" s="147"/>
      <c r="Z180" s="147"/>
      <c r="AA180" s="147"/>
      <c r="AB180" s="147"/>
      <c r="AC180" s="147"/>
      <c r="AD180" s="147"/>
      <c r="AE180" s="147"/>
      <c r="AF180" s="147"/>
      <c r="AG180" s="147" t="s">
        <v>1397</v>
      </c>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1" x14ac:dyDescent="0.2">
      <c r="A181" s="154"/>
      <c r="B181" s="155"/>
      <c r="C181" s="243"/>
      <c r="D181" s="244"/>
      <c r="E181" s="244"/>
      <c r="F181" s="244"/>
      <c r="G181" s="244"/>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178</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x14ac:dyDescent="0.2">
      <c r="A182" s="169">
        <v>60</v>
      </c>
      <c r="B182" s="170" t="s">
        <v>1572</v>
      </c>
      <c r="C182" s="179" t="s">
        <v>1573</v>
      </c>
      <c r="D182" s="171" t="s">
        <v>477</v>
      </c>
      <c r="E182" s="172">
        <v>3</v>
      </c>
      <c r="F182" s="173"/>
      <c r="G182" s="174">
        <f>ROUND(E182*F182,2)</f>
        <v>0</v>
      </c>
      <c r="H182" s="173"/>
      <c r="I182" s="174">
        <f>ROUND(E182*H182,2)</f>
        <v>0</v>
      </c>
      <c r="J182" s="173"/>
      <c r="K182" s="174">
        <f>ROUND(E182*J182,2)</f>
        <v>0</v>
      </c>
      <c r="L182" s="174">
        <v>21</v>
      </c>
      <c r="M182" s="174">
        <f>G182*(1+L182/100)</f>
        <v>0</v>
      </c>
      <c r="N182" s="174">
        <v>1.779E-2</v>
      </c>
      <c r="O182" s="174">
        <f>ROUND(E182*N182,2)</f>
        <v>0.05</v>
      </c>
      <c r="P182" s="174">
        <v>0</v>
      </c>
      <c r="Q182" s="174">
        <f>ROUND(E182*P182,2)</f>
        <v>0</v>
      </c>
      <c r="R182" s="174"/>
      <c r="S182" s="174" t="s">
        <v>287</v>
      </c>
      <c r="T182" s="175" t="s">
        <v>306</v>
      </c>
      <c r="U182" s="156">
        <v>0</v>
      </c>
      <c r="V182" s="156">
        <f>ROUND(E182*U182,2)</f>
        <v>0</v>
      </c>
      <c r="W182" s="156"/>
      <c r="X182" s="156" t="s">
        <v>437</v>
      </c>
      <c r="Y182" s="147"/>
      <c r="Z182" s="147"/>
      <c r="AA182" s="147"/>
      <c r="AB182" s="147"/>
      <c r="AC182" s="147"/>
      <c r="AD182" s="147"/>
      <c r="AE182" s="147"/>
      <c r="AF182" s="147"/>
      <c r="AG182" s="147" t="s">
        <v>1397</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x14ac:dyDescent="0.2">
      <c r="A183" s="154"/>
      <c r="B183" s="155"/>
      <c r="C183" s="243"/>
      <c r="D183" s="244"/>
      <c r="E183" s="244"/>
      <c r="F183" s="244"/>
      <c r="G183" s="244"/>
      <c r="H183" s="156"/>
      <c r="I183" s="156"/>
      <c r="J183" s="156"/>
      <c r="K183" s="156"/>
      <c r="L183" s="156"/>
      <c r="M183" s="156"/>
      <c r="N183" s="156"/>
      <c r="O183" s="156"/>
      <c r="P183" s="156"/>
      <c r="Q183" s="156"/>
      <c r="R183" s="156"/>
      <c r="S183" s="156"/>
      <c r="T183" s="156"/>
      <c r="U183" s="156"/>
      <c r="V183" s="156"/>
      <c r="W183" s="156"/>
      <c r="X183" s="156"/>
      <c r="Y183" s="147"/>
      <c r="Z183" s="147"/>
      <c r="AA183" s="147"/>
      <c r="AB183" s="147"/>
      <c r="AC183" s="147"/>
      <c r="AD183" s="147"/>
      <c r="AE183" s="147"/>
      <c r="AF183" s="147"/>
      <c r="AG183" s="147" t="s">
        <v>178</v>
      </c>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ht="22.5" outlineLevel="1" x14ac:dyDescent="0.2">
      <c r="A184" s="169">
        <v>61</v>
      </c>
      <c r="B184" s="170" t="s">
        <v>1574</v>
      </c>
      <c r="C184" s="179" t="s">
        <v>1575</v>
      </c>
      <c r="D184" s="171" t="s">
        <v>477</v>
      </c>
      <c r="E184" s="172">
        <v>3</v>
      </c>
      <c r="F184" s="173"/>
      <c r="G184" s="174">
        <f>ROUND(E184*F184,2)</f>
        <v>0</v>
      </c>
      <c r="H184" s="173"/>
      <c r="I184" s="174">
        <f>ROUND(E184*H184,2)</f>
        <v>0</v>
      </c>
      <c r="J184" s="173"/>
      <c r="K184" s="174">
        <f>ROUND(E184*J184,2)</f>
        <v>0</v>
      </c>
      <c r="L184" s="174">
        <v>21</v>
      </c>
      <c r="M184" s="174">
        <f>G184*(1+L184/100)</f>
        <v>0</v>
      </c>
      <c r="N184" s="174">
        <v>1E-3</v>
      </c>
      <c r="O184" s="174">
        <f>ROUND(E184*N184,2)</f>
        <v>0</v>
      </c>
      <c r="P184" s="174">
        <v>0</v>
      </c>
      <c r="Q184" s="174">
        <f>ROUND(E184*P184,2)</f>
        <v>0</v>
      </c>
      <c r="R184" s="174" t="s">
        <v>436</v>
      </c>
      <c r="S184" s="174" t="s">
        <v>169</v>
      </c>
      <c r="T184" s="175" t="s">
        <v>306</v>
      </c>
      <c r="U184" s="156">
        <v>0</v>
      </c>
      <c r="V184" s="156">
        <f>ROUND(E184*U184,2)</f>
        <v>0</v>
      </c>
      <c r="W184" s="156"/>
      <c r="X184" s="156" t="s">
        <v>437</v>
      </c>
      <c r="Y184" s="147"/>
      <c r="Z184" s="147"/>
      <c r="AA184" s="147"/>
      <c r="AB184" s="147"/>
      <c r="AC184" s="147"/>
      <c r="AD184" s="147"/>
      <c r="AE184" s="147"/>
      <c r="AF184" s="147"/>
      <c r="AG184" s="147" t="s">
        <v>1397</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1" x14ac:dyDescent="0.2">
      <c r="A185" s="154"/>
      <c r="B185" s="155"/>
      <c r="C185" s="243"/>
      <c r="D185" s="244"/>
      <c r="E185" s="244"/>
      <c r="F185" s="244"/>
      <c r="G185" s="244"/>
      <c r="H185" s="156"/>
      <c r="I185" s="156"/>
      <c r="J185" s="156"/>
      <c r="K185" s="156"/>
      <c r="L185" s="156"/>
      <c r="M185" s="156"/>
      <c r="N185" s="156"/>
      <c r="O185" s="156"/>
      <c r="P185" s="156"/>
      <c r="Q185" s="156"/>
      <c r="R185" s="156"/>
      <c r="S185" s="156"/>
      <c r="T185" s="156"/>
      <c r="U185" s="156"/>
      <c r="V185" s="156"/>
      <c r="W185" s="156"/>
      <c r="X185" s="156"/>
      <c r="Y185" s="147"/>
      <c r="Z185" s="147"/>
      <c r="AA185" s="147"/>
      <c r="AB185" s="147"/>
      <c r="AC185" s="147"/>
      <c r="AD185" s="147"/>
      <c r="AE185" s="147"/>
      <c r="AF185" s="147"/>
      <c r="AG185" s="147" t="s">
        <v>178</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x14ac:dyDescent="0.2">
      <c r="A186" s="169">
        <v>62</v>
      </c>
      <c r="B186" s="170" t="s">
        <v>1576</v>
      </c>
      <c r="C186" s="179" t="s">
        <v>1577</v>
      </c>
      <c r="D186" s="171" t="s">
        <v>477</v>
      </c>
      <c r="E186" s="172">
        <v>3</v>
      </c>
      <c r="F186" s="173"/>
      <c r="G186" s="174">
        <f>ROUND(E186*F186,2)</f>
        <v>0</v>
      </c>
      <c r="H186" s="173"/>
      <c r="I186" s="174">
        <f>ROUND(E186*H186,2)</f>
        <v>0</v>
      </c>
      <c r="J186" s="173"/>
      <c r="K186" s="174">
        <f>ROUND(E186*J186,2)</f>
        <v>0</v>
      </c>
      <c r="L186" s="174">
        <v>21</v>
      </c>
      <c r="M186" s="174">
        <f>G186*(1+L186/100)</f>
        <v>0</v>
      </c>
      <c r="N186" s="174">
        <v>6.1999999999999998E-3</v>
      </c>
      <c r="O186" s="174">
        <f>ROUND(E186*N186,2)</f>
        <v>0.02</v>
      </c>
      <c r="P186" s="174">
        <v>0</v>
      </c>
      <c r="Q186" s="174">
        <f>ROUND(E186*P186,2)</f>
        <v>0</v>
      </c>
      <c r="R186" s="174"/>
      <c r="S186" s="174" t="s">
        <v>287</v>
      </c>
      <c r="T186" s="175" t="s">
        <v>306</v>
      </c>
      <c r="U186" s="156">
        <v>0</v>
      </c>
      <c r="V186" s="156">
        <f>ROUND(E186*U186,2)</f>
        <v>0</v>
      </c>
      <c r="W186" s="156"/>
      <c r="X186" s="156" t="s">
        <v>437</v>
      </c>
      <c r="Y186" s="147"/>
      <c r="Z186" s="147"/>
      <c r="AA186" s="147"/>
      <c r="AB186" s="147"/>
      <c r="AC186" s="147"/>
      <c r="AD186" s="147"/>
      <c r="AE186" s="147"/>
      <c r="AF186" s="147"/>
      <c r="AG186" s="147" t="s">
        <v>1397</v>
      </c>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1" x14ac:dyDescent="0.2">
      <c r="A187" s="154"/>
      <c r="B187" s="155"/>
      <c r="C187" s="243"/>
      <c r="D187" s="244"/>
      <c r="E187" s="244"/>
      <c r="F187" s="244"/>
      <c r="G187" s="244"/>
      <c r="H187" s="156"/>
      <c r="I187" s="156"/>
      <c r="J187" s="156"/>
      <c r="K187" s="156"/>
      <c r="L187" s="156"/>
      <c r="M187" s="156"/>
      <c r="N187" s="156"/>
      <c r="O187" s="156"/>
      <c r="P187" s="156"/>
      <c r="Q187" s="156"/>
      <c r="R187" s="156"/>
      <c r="S187" s="156"/>
      <c r="T187" s="156"/>
      <c r="U187" s="156"/>
      <c r="V187" s="156"/>
      <c r="W187" s="156"/>
      <c r="X187" s="156"/>
      <c r="Y187" s="147"/>
      <c r="Z187" s="147"/>
      <c r="AA187" s="147"/>
      <c r="AB187" s="147"/>
      <c r="AC187" s="147"/>
      <c r="AD187" s="147"/>
      <c r="AE187" s="147"/>
      <c r="AF187" s="147"/>
      <c r="AG187" s="147" t="s">
        <v>178</v>
      </c>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outlineLevel="1" x14ac:dyDescent="0.2">
      <c r="A188" s="169">
        <v>63</v>
      </c>
      <c r="B188" s="170" t="s">
        <v>1578</v>
      </c>
      <c r="C188" s="179" t="s">
        <v>1579</v>
      </c>
      <c r="D188" s="171" t="s">
        <v>477</v>
      </c>
      <c r="E188" s="172">
        <v>1</v>
      </c>
      <c r="F188" s="173"/>
      <c r="G188" s="174">
        <f>ROUND(E188*F188,2)</f>
        <v>0</v>
      </c>
      <c r="H188" s="173"/>
      <c r="I188" s="174">
        <f>ROUND(E188*H188,2)</f>
        <v>0</v>
      </c>
      <c r="J188" s="173"/>
      <c r="K188" s="174">
        <f>ROUND(E188*J188,2)</f>
        <v>0</v>
      </c>
      <c r="L188" s="174">
        <v>21</v>
      </c>
      <c r="M188" s="174">
        <f>G188*(1+L188/100)</f>
        <v>0</v>
      </c>
      <c r="N188" s="174">
        <v>7.4999999999999997E-3</v>
      </c>
      <c r="O188" s="174">
        <f>ROUND(E188*N188,2)</f>
        <v>0.01</v>
      </c>
      <c r="P188" s="174">
        <v>0</v>
      </c>
      <c r="Q188" s="174">
        <f>ROUND(E188*P188,2)</f>
        <v>0</v>
      </c>
      <c r="R188" s="174"/>
      <c r="S188" s="174" t="s">
        <v>287</v>
      </c>
      <c r="T188" s="175" t="s">
        <v>306</v>
      </c>
      <c r="U188" s="156">
        <v>0</v>
      </c>
      <c r="V188" s="156">
        <f>ROUND(E188*U188,2)</f>
        <v>0</v>
      </c>
      <c r="W188" s="156"/>
      <c r="X188" s="156" t="s">
        <v>437</v>
      </c>
      <c r="Y188" s="147"/>
      <c r="Z188" s="147"/>
      <c r="AA188" s="147"/>
      <c r="AB188" s="147"/>
      <c r="AC188" s="147"/>
      <c r="AD188" s="147"/>
      <c r="AE188" s="147"/>
      <c r="AF188" s="147"/>
      <c r="AG188" s="147" t="s">
        <v>1397</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3"/>
      <c r="D189" s="244"/>
      <c r="E189" s="244"/>
      <c r="F189" s="244"/>
      <c r="G189" s="244"/>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178</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ht="22.5" outlineLevel="1" x14ac:dyDescent="0.2">
      <c r="A190" s="169">
        <v>64</v>
      </c>
      <c r="B190" s="170" t="s">
        <v>1433</v>
      </c>
      <c r="C190" s="179" t="s">
        <v>1434</v>
      </c>
      <c r="D190" s="171" t="s">
        <v>477</v>
      </c>
      <c r="E190" s="172">
        <v>1</v>
      </c>
      <c r="F190" s="173"/>
      <c r="G190" s="174">
        <f>ROUND(E190*F190,2)</f>
        <v>0</v>
      </c>
      <c r="H190" s="173"/>
      <c r="I190" s="174">
        <f>ROUND(E190*H190,2)</f>
        <v>0</v>
      </c>
      <c r="J190" s="173"/>
      <c r="K190" s="174">
        <f>ROUND(E190*J190,2)</f>
        <v>0</v>
      </c>
      <c r="L190" s="174">
        <v>21</v>
      </c>
      <c r="M190" s="174">
        <f>G190*(1+L190/100)</f>
        <v>0</v>
      </c>
      <c r="N190" s="174">
        <v>8.0000000000000002E-3</v>
      </c>
      <c r="O190" s="174">
        <f>ROUND(E190*N190,2)</f>
        <v>0.01</v>
      </c>
      <c r="P190" s="174">
        <v>0</v>
      </c>
      <c r="Q190" s="174">
        <f>ROUND(E190*P190,2)</f>
        <v>0</v>
      </c>
      <c r="R190" s="174" t="s">
        <v>436</v>
      </c>
      <c r="S190" s="174" t="s">
        <v>1435</v>
      </c>
      <c r="T190" s="175" t="s">
        <v>306</v>
      </c>
      <c r="U190" s="156">
        <v>0</v>
      </c>
      <c r="V190" s="156">
        <f>ROUND(E190*U190,2)</f>
        <v>0</v>
      </c>
      <c r="W190" s="156"/>
      <c r="X190" s="156" t="s">
        <v>437</v>
      </c>
      <c r="Y190" s="147"/>
      <c r="Z190" s="147"/>
      <c r="AA190" s="147"/>
      <c r="AB190" s="147"/>
      <c r="AC190" s="147"/>
      <c r="AD190" s="147"/>
      <c r="AE190" s="147"/>
      <c r="AF190" s="147"/>
      <c r="AG190" s="147" t="s">
        <v>1397</v>
      </c>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x14ac:dyDescent="0.2">
      <c r="A191" s="154"/>
      <c r="B191" s="155"/>
      <c r="C191" s="243"/>
      <c r="D191" s="244"/>
      <c r="E191" s="244"/>
      <c r="F191" s="244"/>
      <c r="G191" s="244"/>
      <c r="H191" s="156"/>
      <c r="I191" s="156"/>
      <c r="J191" s="156"/>
      <c r="K191" s="156"/>
      <c r="L191" s="156"/>
      <c r="M191" s="156"/>
      <c r="N191" s="156"/>
      <c r="O191" s="156"/>
      <c r="P191" s="156"/>
      <c r="Q191" s="156"/>
      <c r="R191" s="156"/>
      <c r="S191" s="156"/>
      <c r="T191" s="156"/>
      <c r="U191" s="156"/>
      <c r="V191" s="156"/>
      <c r="W191" s="156"/>
      <c r="X191" s="156"/>
      <c r="Y191" s="147"/>
      <c r="Z191" s="147"/>
      <c r="AA191" s="147"/>
      <c r="AB191" s="147"/>
      <c r="AC191" s="147"/>
      <c r="AD191" s="147"/>
      <c r="AE191" s="147"/>
      <c r="AF191" s="147"/>
      <c r="AG191" s="147" t="s">
        <v>178</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1" x14ac:dyDescent="0.2">
      <c r="A192" s="169">
        <v>65</v>
      </c>
      <c r="B192" s="170" t="s">
        <v>1436</v>
      </c>
      <c r="C192" s="179" t="s">
        <v>1437</v>
      </c>
      <c r="D192" s="171" t="s">
        <v>1414</v>
      </c>
      <c r="E192" s="172">
        <v>1</v>
      </c>
      <c r="F192" s="173"/>
      <c r="G192" s="174">
        <f>ROUND(E192*F192,2)</f>
        <v>0</v>
      </c>
      <c r="H192" s="173"/>
      <c r="I192" s="174">
        <f>ROUND(E192*H192,2)</f>
        <v>0</v>
      </c>
      <c r="J192" s="173"/>
      <c r="K192" s="174">
        <f>ROUND(E192*J192,2)</f>
        <v>0</v>
      </c>
      <c r="L192" s="174">
        <v>21</v>
      </c>
      <c r="M192" s="174">
        <f>G192*(1+L192/100)</f>
        <v>0</v>
      </c>
      <c r="N192" s="174">
        <v>0</v>
      </c>
      <c r="O192" s="174">
        <f>ROUND(E192*N192,2)</f>
        <v>0</v>
      </c>
      <c r="P192" s="174">
        <v>0</v>
      </c>
      <c r="Q192" s="174">
        <f>ROUND(E192*P192,2)</f>
        <v>0</v>
      </c>
      <c r="R192" s="174"/>
      <c r="S192" s="174" t="s">
        <v>287</v>
      </c>
      <c r="T192" s="175" t="s">
        <v>306</v>
      </c>
      <c r="U192" s="156">
        <v>0</v>
      </c>
      <c r="V192" s="156">
        <f>ROUND(E192*U192,2)</f>
        <v>0</v>
      </c>
      <c r="W192" s="156"/>
      <c r="X192" s="156" t="s">
        <v>437</v>
      </c>
      <c r="Y192" s="147"/>
      <c r="Z192" s="147"/>
      <c r="AA192" s="147"/>
      <c r="AB192" s="147"/>
      <c r="AC192" s="147"/>
      <c r="AD192" s="147"/>
      <c r="AE192" s="147"/>
      <c r="AF192" s="147"/>
      <c r="AG192" s="147" t="s">
        <v>438</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x14ac:dyDescent="0.2">
      <c r="A193" s="154"/>
      <c r="B193" s="155"/>
      <c r="C193" s="243"/>
      <c r="D193" s="244"/>
      <c r="E193" s="244"/>
      <c r="F193" s="244"/>
      <c r="G193" s="244"/>
      <c r="H193" s="156"/>
      <c r="I193" s="156"/>
      <c r="J193" s="156"/>
      <c r="K193" s="156"/>
      <c r="L193" s="156"/>
      <c r="M193" s="156"/>
      <c r="N193" s="156"/>
      <c r="O193" s="156"/>
      <c r="P193" s="156"/>
      <c r="Q193" s="156"/>
      <c r="R193" s="156"/>
      <c r="S193" s="156"/>
      <c r="T193" s="156"/>
      <c r="U193" s="156"/>
      <c r="V193" s="156"/>
      <c r="W193" s="156"/>
      <c r="X193" s="156"/>
      <c r="Y193" s="147"/>
      <c r="Z193" s="147"/>
      <c r="AA193" s="147"/>
      <c r="AB193" s="147"/>
      <c r="AC193" s="147"/>
      <c r="AD193" s="147"/>
      <c r="AE193" s="147"/>
      <c r="AF193" s="147"/>
      <c r="AG193" s="147" t="s">
        <v>178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x14ac:dyDescent="0.2">
      <c r="A194" s="169">
        <v>66</v>
      </c>
      <c r="B194" s="170" t="s">
        <v>1438</v>
      </c>
      <c r="C194" s="179" t="s">
        <v>1580</v>
      </c>
      <c r="D194" s="171" t="s">
        <v>1427</v>
      </c>
      <c r="E194" s="172">
        <v>1</v>
      </c>
      <c r="F194" s="173"/>
      <c r="G194" s="174">
        <f>ROUND(E194*F194,2)</f>
        <v>0</v>
      </c>
      <c r="H194" s="173"/>
      <c r="I194" s="174">
        <f>ROUND(E194*H194,2)</f>
        <v>0</v>
      </c>
      <c r="J194" s="173"/>
      <c r="K194" s="174">
        <f>ROUND(E194*J194,2)</f>
        <v>0</v>
      </c>
      <c r="L194" s="174">
        <v>21</v>
      </c>
      <c r="M194" s="174">
        <f>G194*(1+L194/100)</f>
        <v>0</v>
      </c>
      <c r="N194" s="174">
        <v>0</v>
      </c>
      <c r="O194" s="174">
        <f>ROUND(E194*N194,2)</f>
        <v>0</v>
      </c>
      <c r="P194" s="174">
        <v>0</v>
      </c>
      <c r="Q194" s="174">
        <f>ROUND(E194*P194,2)</f>
        <v>0</v>
      </c>
      <c r="R194" s="174"/>
      <c r="S194" s="174" t="s">
        <v>287</v>
      </c>
      <c r="T194" s="175" t="s">
        <v>306</v>
      </c>
      <c r="U194" s="156">
        <v>0</v>
      </c>
      <c r="V194" s="156">
        <f>ROUND(E194*U194,2)</f>
        <v>0</v>
      </c>
      <c r="W194" s="156"/>
      <c r="X194" s="156" t="s">
        <v>437</v>
      </c>
      <c r="Y194" s="147"/>
      <c r="Z194" s="147"/>
      <c r="AA194" s="147"/>
      <c r="AB194" s="147"/>
      <c r="AC194" s="147"/>
      <c r="AD194" s="147"/>
      <c r="AE194" s="147"/>
      <c r="AF194" s="147"/>
      <c r="AG194" s="147" t="s">
        <v>438</v>
      </c>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x14ac:dyDescent="0.2">
      <c r="A195" s="154"/>
      <c r="B195" s="155"/>
      <c r="C195" s="243"/>
      <c r="D195" s="244"/>
      <c r="E195" s="244"/>
      <c r="F195" s="244"/>
      <c r="G195" s="244"/>
      <c r="H195" s="156"/>
      <c r="I195" s="156"/>
      <c r="J195" s="156"/>
      <c r="K195" s="156"/>
      <c r="L195" s="156"/>
      <c r="M195" s="156"/>
      <c r="N195" s="156"/>
      <c r="O195" s="156"/>
      <c r="P195" s="156"/>
      <c r="Q195" s="156"/>
      <c r="R195" s="156"/>
      <c r="S195" s="156"/>
      <c r="T195" s="156"/>
      <c r="U195" s="156"/>
      <c r="V195" s="156"/>
      <c r="W195" s="156"/>
      <c r="X195" s="156"/>
      <c r="Y195" s="147"/>
      <c r="Z195" s="147"/>
      <c r="AA195" s="147"/>
      <c r="AB195" s="147"/>
      <c r="AC195" s="147"/>
      <c r="AD195" s="147"/>
      <c r="AE195" s="147"/>
      <c r="AF195" s="147"/>
      <c r="AG195" s="147" t="s">
        <v>178</v>
      </c>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x14ac:dyDescent="0.2">
      <c r="A196" s="163" t="s">
        <v>163</v>
      </c>
      <c r="B196" s="164" t="s">
        <v>112</v>
      </c>
      <c r="C196" s="178" t="s">
        <v>113</v>
      </c>
      <c r="D196" s="165"/>
      <c r="E196" s="166"/>
      <c r="F196" s="167"/>
      <c r="G196" s="167">
        <f>SUMIF(AG197:AG199,"&lt;&gt;NOR",G197:G199)</f>
        <v>0</v>
      </c>
      <c r="H196" s="167"/>
      <c r="I196" s="167">
        <f>SUM(I197:I199)</f>
        <v>0</v>
      </c>
      <c r="J196" s="167"/>
      <c r="K196" s="167">
        <f>SUM(K197:K199)</f>
        <v>0</v>
      </c>
      <c r="L196" s="167"/>
      <c r="M196" s="167">
        <f>SUM(M197:M199)</f>
        <v>0</v>
      </c>
      <c r="N196" s="167"/>
      <c r="O196" s="167">
        <f>SUM(O197:O199)</f>
        <v>0</v>
      </c>
      <c r="P196" s="167"/>
      <c r="Q196" s="167">
        <f>SUM(Q197:Q199)</f>
        <v>0</v>
      </c>
      <c r="R196" s="167"/>
      <c r="S196" s="167"/>
      <c r="T196" s="168"/>
      <c r="U196" s="162"/>
      <c r="V196" s="162">
        <f>SUM(V197:V199)</f>
        <v>101.44</v>
      </c>
      <c r="W196" s="162"/>
      <c r="X196" s="162"/>
      <c r="AG196" t="s">
        <v>164</v>
      </c>
    </row>
    <row r="197" spans="1:60" ht="22.5" outlineLevel="1" x14ac:dyDescent="0.2">
      <c r="A197" s="169">
        <v>67</v>
      </c>
      <c r="B197" s="170" t="s">
        <v>1440</v>
      </c>
      <c r="C197" s="179" t="s">
        <v>1441</v>
      </c>
      <c r="D197" s="171" t="s">
        <v>405</v>
      </c>
      <c r="E197" s="172">
        <v>479.63123000000002</v>
      </c>
      <c r="F197" s="173"/>
      <c r="G197" s="174">
        <f>ROUND(E197*F197,2)</f>
        <v>0</v>
      </c>
      <c r="H197" s="173"/>
      <c r="I197" s="174">
        <f>ROUND(E197*H197,2)</f>
        <v>0</v>
      </c>
      <c r="J197" s="173"/>
      <c r="K197" s="174">
        <f>ROUND(E197*J197,2)</f>
        <v>0</v>
      </c>
      <c r="L197" s="174">
        <v>21</v>
      </c>
      <c r="M197" s="174">
        <f>G197*(1+L197/100)</f>
        <v>0</v>
      </c>
      <c r="N197" s="174">
        <v>0</v>
      </c>
      <c r="O197" s="174">
        <f>ROUND(E197*N197,2)</f>
        <v>0</v>
      </c>
      <c r="P197" s="174">
        <v>0</v>
      </c>
      <c r="Q197" s="174">
        <f>ROUND(E197*P197,2)</f>
        <v>0</v>
      </c>
      <c r="R197" s="174" t="s">
        <v>1403</v>
      </c>
      <c r="S197" s="174" t="s">
        <v>169</v>
      </c>
      <c r="T197" s="175" t="s">
        <v>306</v>
      </c>
      <c r="U197" s="156">
        <v>0.21149999999999999</v>
      </c>
      <c r="V197" s="156">
        <f>ROUND(E197*U197,2)</f>
        <v>101.44</v>
      </c>
      <c r="W197" s="156"/>
      <c r="X197" s="156" t="s">
        <v>171</v>
      </c>
      <c r="Y197" s="147"/>
      <c r="Z197" s="147"/>
      <c r="AA197" s="147"/>
      <c r="AB197" s="147"/>
      <c r="AC197" s="147"/>
      <c r="AD197" s="147"/>
      <c r="AE197" s="147"/>
      <c r="AF197" s="147"/>
      <c r="AG197" s="147" t="s">
        <v>1364</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x14ac:dyDescent="0.2">
      <c r="A198" s="154"/>
      <c r="B198" s="155"/>
      <c r="C198" s="245" t="s">
        <v>1442</v>
      </c>
      <c r="D198" s="246"/>
      <c r="E198" s="246"/>
      <c r="F198" s="246"/>
      <c r="G198" s="246"/>
      <c r="H198" s="156"/>
      <c r="I198" s="156"/>
      <c r="J198" s="156"/>
      <c r="K198" s="156"/>
      <c r="L198" s="156"/>
      <c r="M198" s="156"/>
      <c r="N198" s="156"/>
      <c r="O198" s="156"/>
      <c r="P198" s="156"/>
      <c r="Q198" s="156"/>
      <c r="R198" s="156"/>
      <c r="S198" s="156"/>
      <c r="T198" s="156"/>
      <c r="U198" s="156"/>
      <c r="V198" s="156"/>
      <c r="W198" s="156"/>
      <c r="X198" s="156"/>
      <c r="Y198" s="147"/>
      <c r="Z198" s="147"/>
      <c r="AA198" s="147"/>
      <c r="AB198" s="147"/>
      <c r="AC198" s="147"/>
      <c r="AD198" s="147"/>
      <c r="AE198" s="147"/>
      <c r="AF198" s="147"/>
      <c r="AG198" s="147" t="s">
        <v>174</v>
      </c>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54"/>
      <c r="B199" s="155"/>
      <c r="C199" s="241"/>
      <c r="D199" s="242"/>
      <c r="E199" s="242"/>
      <c r="F199" s="242"/>
      <c r="G199" s="242"/>
      <c r="H199" s="156"/>
      <c r="I199" s="156"/>
      <c r="J199" s="156"/>
      <c r="K199" s="156"/>
      <c r="L199" s="156"/>
      <c r="M199" s="156"/>
      <c r="N199" s="156"/>
      <c r="O199" s="156"/>
      <c r="P199" s="156"/>
      <c r="Q199" s="156"/>
      <c r="R199" s="156"/>
      <c r="S199" s="156"/>
      <c r="T199" s="156"/>
      <c r="U199" s="156"/>
      <c r="V199" s="156"/>
      <c r="W199" s="156"/>
      <c r="X199" s="156"/>
      <c r="Y199" s="147"/>
      <c r="Z199" s="147"/>
      <c r="AA199" s="147"/>
      <c r="AB199" s="147"/>
      <c r="AC199" s="147"/>
      <c r="AD199" s="147"/>
      <c r="AE199" s="147"/>
      <c r="AF199" s="147"/>
      <c r="AG199" s="147" t="s">
        <v>178</v>
      </c>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x14ac:dyDescent="0.2">
      <c r="A200" s="163" t="s">
        <v>163</v>
      </c>
      <c r="B200" s="164" t="s">
        <v>116</v>
      </c>
      <c r="C200" s="178" t="s">
        <v>117</v>
      </c>
      <c r="D200" s="165"/>
      <c r="E200" s="166"/>
      <c r="F200" s="167"/>
      <c r="G200" s="167">
        <f>SUMIF(AG201:AG231,"&lt;&gt;NOR",G201:G231)</f>
        <v>0</v>
      </c>
      <c r="H200" s="167"/>
      <c r="I200" s="167">
        <f>SUM(I201:I231)</f>
        <v>0</v>
      </c>
      <c r="J200" s="167"/>
      <c r="K200" s="167">
        <f>SUM(K201:K231)</f>
        <v>0</v>
      </c>
      <c r="L200" s="167"/>
      <c r="M200" s="167">
        <f>SUM(M201:M231)</f>
        <v>0</v>
      </c>
      <c r="N200" s="167"/>
      <c r="O200" s="167">
        <f>SUM(O201:O231)</f>
        <v>0.26</v>
      </c>
      <c r="P200" s="167"/>
      <c r="Q200" s="167">
        <f>SUM(Q201:Q231)</f>
        <v>0</v>
      </c>
      <c r="R200" s="167"/>
      <c r="S200" s="167"/>
      <c r="T200" s="168"/>
      <c r="U200" s="162"/>
      <c r="V200" s="162">
        <f>SUM(V201:V231)</f>
        <v>18.459999999999997</v>
      </c>
      <c r="W200" s="162"/>
      <c r="X200" s="162"/>
      <c r="AG200" t="s">
        <v>164</v>
      </c>
    </row>
    <row r="201" spans="1:60" outlineLevel="1" x14ac:dyDescent="0.2">
      <c r="A201" s="169">
        <v>68</v>
      </c>
      <c r="B201" s="170" t="s">
        <v>1581</v>
      </c>
      <c r="C201" s="179" t="s">
        <v>1582</v>
      </c>
      <c r="D201" s="171" t="s">
        <v>230</v>
      </c>
      <c r="E201" s="172">
        <v>2</v>
      </c>
      <c r="F201" s="173"/>
      <c r="G201" s="174">
        <f>ROUND(E201*F201,2)</f>
        <v>0</v>
      </c>
      <c r="H201" s="173"/>
      <c r="I201" s="174">
        <f>ROUND(E201*H201,2)</f>
        <v>0</v>
      </c>
      <c r="J201" s="173"/>
      <c r="K201" s="174">
        <f>ROUND(E201*J201,2)</f>
        <v>0</v>
      </c>
      <c r="L201" s="174">
        <v>21</v>
      </c>
      <c r="M201" s="174">
        <f>G201*(1+L201/100)</f>
        <v>0</v>
      </c>
      <c r="N201" s="174">
        <v>3.082E-2</v>
      </c>
      <c r="O201" s="174">
        <f>ROUND(E201*N201,2)</f>
        <v>0.06</v>
      </c>
      <c r="P201" s="174">
        <v>0</v>
      </c>
      <c r="Q201" s="174">
        <f>ROUND(E201*P201,2)</f>
        <v>0</v>
      </c>
      <c r="R201" s="174"/>
      <c r="S201" s="174" t="s">
        <v>169</v>
      </c>
      <c r="T201" s="175" t="s">
        <v>306</v>
      </c>
      <c r="U201" s="156">
        <v>1.2969999999999999</v>
      </c>
      <c r="V201" s="156">
        <f>ROUND(E201*U201,2)</f>
        <v>2.59</v>
      </c>
      <c r="W201" s="156"/>
      <c r="X201" s="156" t="s">
        <v>171</v>
      </c>
      <c r="Y201" s="147"/>
      <c r="Z201" s="147"/>
      <c r="AA201" s="147"/>
      <c r="AB201" s="147"/>
      <c r="AC201" s="147"/>
      <c r="AD201" s="147"/>
      <c r="AE201" s="147"/>
      <c r="AF201" s="147"/>
      <c r="AG201" s="147" t="s">
        <v>1583</v>
      </c>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x14ac:dyDescent="0.2">
      <c r="A202" s="154"/>
      <c r="B202" s="155"/>
      <c r="C202" s="243"/>
      <c r="D202" s="244"/>
      <c r="E202" s="244"/>
      <c r="F202" s="244"/>
      <c r="G202" s="244"/>
      <c r="H202" s="156"/>
      <c r="I202" s="156"/>
      <c r="J202" s="156"/>
      <c r="K202" s="156"/>
      <c r="L202" s="156"/>
      <c r="M202" s="156"/>
      <c r="N202" s="156"/>
      <c r="O202" s="156"/>
      <c r="P202" s="156"/>
      <c r="Q202" s="156"/>
      <c r="R202" s="156"/>
      <c r="S202" s="156"/>
      <c r="T202" s="156"/>
      <c r="U202" s="156"/>
      <c r="V202" s="156"/>
      <c r="W202" s="156"/>
      <c r="X202" s="156"/>
      <c r="Y202" s="147"/>
      <c r="Z202" s="147"/>
      <c r="AA202" s="147"/>
      <c r="AB202" s="147"/>
      <c r="AC202" s="147"/>
      <c r="AD202" s="147"/>
      <c r="AE202" s="147"/>
      <c r="AF202" s="147"/>
      <c r="AG202" s="147" t="s">
        <v>178</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x14ac:dyDescent="0.2">
      <c r="A203" s="169">
        <v>69</v>
      </c>
      <c r="B203" s="170" t="s">
        <v>1584</v>
      </c>
      <c r="C203" s="179" t="s">
        <v>1585</v>
      </c>
      <c r="D203" s="171" t="s">
        <v>230</v>
      </c>
      <c r="E203" s="172">
        <v>6</v>
      </c>
      <c r="F203" s="173"/>
      <c r="G203" s="174">
        <f>ROUND(E203*F203,2)</f>
        <v>0</v>
      </c>
      <c r="H203" s="173"/>
      <c r="I203" s="174">
        <f>ROUND(E203*H203,2)</f>
        <v>0</v>
      </c>
      <c r="J203" s="173"/>
      <c r="K203" s="174">
        <f>ROUND(E203*J203,2)</f>
        <v>0</v>
      </c>
      <c r="L203" s="174">
        <v>21</v>
      </c>
      <c r="M203" s="174">
        <f>G203*(1+L203/100)</f>
        <v>0</v>
      </c>
      <c r="N203" s="174">
        <v>2.9239999999999999E-2</v>
      </c>
      <c r="O203" s="174">
        <f>ROUND(E203*N203,2)</f>
        <v>0.18</v>
      </c>
      <c r="P203" s="174">
        <v>0</v>
      </c>
      <c r="Q203" s="174">
        <f>ROUND(E203*P203,2)</f>
        <v>0</v>
      </c>
      <c r="R203" s="174"/>
      <c r="S203" s="174" t="s">
        <v>169</v>
      </c>
      <c r="T203" s="175" t="s">
        <v>306</v>
      </c>
      <c r="U203" s="156">
        <v>1.3069999999999999</v>
      </c>
      <c r="V203" s="156">
        <f>ROUND(E203*U203,2)</f>
        <v>7.84</v>
      </c>
      <c r="W203" s="156"/>
      <c r="X203" s="156" t="s">
        <v>171</v>
      </c>
      <c r="Y203" s="147"/>
      <c r="Z203" s="147"/>
      <c r="AA203" s="147"/>
      <c r="AB203" s="147"/>
      <c r="AC203" s="147"/>
      <c r="AD203" s="147"/>
      <c r="AE203" s="147"/>
      <c r="AF203" s="147"/>
      <c r="AG203" s="147" t="s">
        <v>1583</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x14ac:dyDescent="0.2">
      <c r="A204" s="154"/>
      <c r="B204" s="155"/>
      <c r="C204" s="243"/>
      <c r="D204" s="244"/>
      <c r="E204" s="244"/>
      <c r="F204" s="244"/>
      <c r="G204" s="244"/>
      <c r="H204" s="156"/>
      <c r="I204" s="156"/>
      <c r="J204" s="156"/>
      <c r="K204" s="156"/>
      <c r="L204" s="156"/>
      <c r="M204" s="156"/>
      <c r="N204" s="156"/>
      <c r="O204" s="156"/>
      <c r="P204" s="156"/>
      <c r="Q204" s="156"/>
      <c r="R204" s="156"/>
      <c r="S204" s="156"/>
      <c r="T204" s="156"/>
      <c r="U204" s="156"/>
      <c r="V204" s="156"/>
      <c r="W204" s="156"/>
      <c r="X204" s="156"/>
      <c r="Y204" s="147"/>
      <c r="Z204" s="147"/>
      <c r="AA204" s="147"/>
      <c r="AB204" s="147"/>
      <c r="AC204" s="147"/>
      <c r="AD204" s="147"/>
      <c r="AE204" s="147"/>
      <c r="AF204" s="147"/>
      <c r="AG204" s="147" t="s">
        <v>178</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outlineLevel="1" x14ac:dyDescent="0.2">
      <c r="A205" s="169">
        <v>70</v>
      </c>
      <c r="B205" s="170" t="s">
        <v>1586</v>
      </c>
      <c r="C205" s="179" t="s">
        <v>1587</v>
      </c>
      <c r="D205" s="171" t="s">
        <v>230</v>
      </c>
      <c r="E205" s="172">
        <v>1</v>
      </c>
      <c r="F205" s="173"/>
      <c r="G205" s="174">
        <f>ROUND(E205*F205,2)</f>
        <v>0</v>
      </c>
      <c r="H205" s="173"/>
      <c r="I205" s="174">
        <f>ROUND(E205*H205,2)</f>
        <v>0</v>
      </c>
      <c r="J205" s="173"/>
      <c r="K205" s="174">
        <f>ROUND(E205*J205,2)</f>
        <v>0</v>
      </c>
      <c r="L205" s="174">
        <v>21</v>
      </c>
      <c r="M205" s="174">
        <f>G205*(1+L205/100)</f>
        <v>0</v>
      </c>
      <c r="N205" s="174">
        <v>3.4000000000000002E-4</v>
      </c>
      <c r="O205" s="174">
        <f>ROUND(E205*N205,2)</f>
        <v>0</v>
      </c>
      <c r="P205" s="174">
        <v>0</v>
      </c>
      <c r="Q205" s="174">
        <f>ROUND(E205*P205,2)</f>
        <v>0</v>
      </c>
      <c r="R205" s="174" t="s">
        <v>1588</v>
      </c>
      <c r="S205" s="174" t="s">
        <v>169</v>
      </c>
      <c r="T205" s="175" t="s">
        <v>306</v>
      </c>
      <c r="U205" s="156">
        <v>0.32</v>
      </c>
      <c r="V205" s="156">
        <f>ROUND(E205*U205,2)</f>
        <v>0.32</v>
      </c>
      <c r="W205" s="156"/>
      <c r="X205" s="156" t="s">
        <v>171</v>
      </c>
      <c r="Y205" s="147"/>
      <c r="Z205" s="147"/>
      <c r="AA205" s="147"/>
      <c r="AB205" s="147"/>
      <c r="AC205" s="147"/>
      <c r="AD205" s="147"/>
      <c r="AE205" s="147"/>
      <c r="AF205" s="147"/>
      <c r="AG205" s="147" t="s">
        <v>1583</v>
      </c>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row>
    <row r="206" spans="1:60" outlineLevel="1" x14ac:dyDescent="0.2">
      <c r="A206" s="154"/>
      <c r="B206" s="155"/>
      <c r="C206" s="245" t="s">
        <v>1589</v>
      </c>
      <c r="D206" s="246"/>
      <c r="E206" s="246"/>
      <c r="F206" s="246"/>
      <c r="G206" s="246"/>
      <c r="H206" s="156"/>
      <c r="I206" s="156"/>
      <c r="J206" s="156"/>
      <c r="K206" s="156"/>
      <c r="L206" s="156"/>
      <c r="M206" s="156"/>
      <c r="N206" s="156"/>
      <c r="O206" s="156"/>
      <c r="P206" s="156"/>
      <c r="Q206" s="156"/>
      <c r="R206" s="156"/>
      <c r="S206" s="156"/>
      <c r="T206" s="156"/>
      <c r="U206" s="156"/>
      <c r="V206" s="156"/>
      <c r="W206" s="156"/>
      <c r="X206" s="156"/>
      <c r="Y206" s="147"/>
      <c r="Z206" s="147"/>
      <c r="AA206" s="147"/>
      <c r="AB206" s="147"/>
      <c r="AC206" s="147"/>
      <c r="AD206" s="147"/>
      <c r="AE206" s="147"/>
      <c r="AF206" s="147"/>
      <c r="AG206" s="147" t="s">
        <v>174</v>
      </c>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row>
    <row r="207" spans="1:60" outlineLevel="1" x14ac:dyDescent="0.2">
      <c r="A207" s="154"/>
      <c r="B207" s="155"/>
      <c r="C207" s="241"/>
      <c r="D207" s="242"/>
      <c r="E207" s="242"/>
      <c r="F207" s="242"/>
      <c r="G207" s="242"/>
      <c r="H207" s="156"/>
      <c r="I207" s="156"/>
      <c r="J207" s="156"/>
      <c r="K207" s="156"/>
      <c r="L207" s="156"/>
      <c r="M207" s="156"/>
      <c r="N207" s="156"/>
      <c r="O207" s="156"/>
      <c r="P207" s="156"/>
      <c r="Q207" s="156"/>
      <c r="R207" s="156"/>
      <c r="S207" s="156"/>
      <c r="T207" s="156"/>
      <c r="U207" s="156"/>
      <c r="V207" s="156"/>
      <c r="W207" s="156"/>
      <c r="X207" s="156"/>
      <c r="Y207" s="147"/>
      <c r="Z207" s="147"/>
      <c r="AA207" s="147"/>
      <c r="AB207" s="147"/>
      <c r="AC207" s="147"/>
      <c r="AD207" s="147"/>
      <c r="AE207" s="147"/>
      <c r="AF207" s="147"/>
      <c r="AG207" s="147" t="s">
        <v>178</v>
      </c>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outlineLevel="1" x14ac:dyDescent="0.2">
      <c r="A208" s="169">
        <v>71</v>
      </c>
      <c r="B208" s="170" t="s">
        <v>1590</v>
      </c>
      <c r="C208" s="179" t="s">
        <v>1591</v>
      </c>
      <c r="D208" s="171" t="s">
        <v>230</v>
      </c>
      <c r="E208" s="172">
        <v>1</v>
      </c>
      <c r="F208" s="173"/>
      <c r="G208" s="174">
        <f>ROUND(E208*F208,2)</f>
        <v>0</v>
      </c>
      <c r="H208" s="173"/>
      <c r="I208" s="174">
        <f>ROUND(E208*H208,2)</f>
        <v>0</v>
      </c>
      <c r="J208" s="173"/>
      <c r="K208" s="174">
        <f>ROUND(E208*J208,2)</f>
        <v>0</v>
      </c>
      <c r="L208" s="174">
        <v>21</v>
      </c>
      <c r="M208" s="174">
        <f>G208*(1+L208/100)</f>
        <v>0</v>
      </c>
      <c r="N208" s="174">
        <v>1.5200000000000001E-3</v>
      </c>
      <c r="O208" s="174">
        <f>ROUND(E208*N208,2)</f>
        <v>0</v>
      </c>
      <c r="P208" s="174">
        <v>0</v>
      </c>
      <c r="Q208" s="174">
        <f>ROUND(E208*P208,2)</f>
        <v>0</v>
      </c>
      <c r="R208" s="174" t="s">
        <v>1588</v>
      </c>
      <c r="S208" s="174" t="s">
        <v>169</v>
      </c>
      <c r="T208" s="175" t="s">
        <v>306</v>
      </c>
      <c r="U208" s="156">
        <v>1.173</v>
      </c>
      <c r="V208" s="156">
        <f>ROUND(E208*U208,2)</f>
        <v>1.17</v>
      </c>
      <c r="W208" s="156"/>
      <c r="X208" s="156" t="s">
        <v>171</v>
      </c>
      <c r="Y208" s="147"/>
      <c r="Z208" s="147"/>
      <c r="AA208" s="147"/>
      <c r="AB208" s="147"/>
      <c r="AC208" s="147"/>
      <c r="AD208" s="147"/>
      <c r="AE208" s="147"/>
      <c r="AF208" s="147"/>
      <c r="AG208" s="147" t="s">
        <v>1583</v>
      </c>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row>
    <row r="209" spans="1:60" outlineLevel="1" x14ac:dyDescent="0.2">
      <c r="A209" s="154"/>
      <c r="B209" s="155"/>
      <c r="C209" s="245" t="s">
        <v>1589</v>
      </c>
      <c r="D209" s="246"/>
      <c r="E209" s="246"/>
      <c r="F209" s="246"/>
      <c r="G209" s="246"/>
      <c r="H209" s="156"/>
      <c r="I209" s="156"/>
      <c r="J209" s="156"/>
      <c r="K209" s="156"/>
      <c r="L209" s="156"/>
      <c r="M209" s="156"/>
      <c r="N209" s="156"/>
      <c r="O209" s="156"/>
      <c r="P209" s="156"/>
      <c r="Q209" s="156"/>
      <c r="R209" s="156"/>
      <c r="S209" s="156"/>
      <c r="T209" s="156"/>
      <c r="U209" s="156"/>
      <c r="V209" s="156"/>
      <c r="W209" s="156"/>
      <c r="X209" s="156"/>
      <c r="Y209" s="147"/>
      <c r="Z209" s="147"/>
      <c r="AA209" s="147"/>
      <c r="AB209" s="147"/>
      <c r="AC209" s="147"/>
      <c r="AD209" s="147"/>
      <c r="AE209" s="147"/>
      <c r="AF209" s="147"/>
      <c r="AG209" s="147" t="s">
        <v>174</v>
      </c>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outlineLevel="1" x14ac:dyDescent="0.2">
      <c r="A210" s="154"/>
      <c r="B210" s="155"/>
      <c r="C210" s="241"/>
      <c r="D210" s="242"/>
      <c r="E210" s="242"/>
      <c r="F210" s="242"/>
      <c r="G210" s="242"/>
      <c r="H210" s="156"/>
      <c r="I210" s="156"/>
      <c r="J210" s="156"/>
      <c r="K210" s="156"/>
      <c r="L210" s="156"/>
      <c r="M210" s="156"/>
      <c r="N210" s="156"/>
      <c r="O210" s="156"/>
      <c r="P210" s="156"/>
      <c r="Q210" s="156"/>
      <c r="R210" s="156"/>
      <c r="S210" s="156"/>
      <c r="T210" s="156"/>
      <c r="U210" s="156"/>
      <c r="V210" s="156"/>
      <c r="W210" s="156"/>
      <c r="X210" s="156"/>
      <c r="Y210" s="147"/>
      <c r="Z210" s="147"/>
      <c r="AA210" s="147"/>
      <c r="AB210" s="147"/>
      <c r="AC210" s="147"/>
      <c r="AD210" s="147"/>
      <c r="AE210" s="147"/>
      <c r="AF210" s="147"/>
      <c r="AG210" s="147" t="s">
        <v>178</v>
      </c>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ht="22.5" outlineLevel="1" x14ac:dyDescent="0.2">
      <c r="A211" s="169">
        <v>72</v>
      </c>
      <c r="B211" s="170" t="s">
        <v>1592</v>
      </c>
      <c r="C211" s="179" t="s">
        <v>1593</v>
      </c>
      <c r="D211" s="171" t="s">
        <v>230</v>
      </c>
      <c r="E211" s="172">
        <v>5</v>
      </c>
      <c r="F211" s="173"/>
      <c r="G211" s="174">
        <f>ROUND(E211*F211,2)</f>
        <v>0</v>
      </c>
      <c r="H211" s="173"/>
      <c r="I211" s="174">
        <f>ROUND(E211*H211,2)</f>
        <v>0</v>
      </c>
      <c r="J211" s="173"/>
      <c r="K211" s="174">
        <f>ROUND(E211*J211,2)</f>
        <v>0</v>
      </c>
      <c r="L211" s="174">
        <v>21</v>
      </c>
      <c r="M211" s="174">
        <f>G211*(1+L211/100)</f>
        <v>0</v>
      </c>
      <c r="N211" s="174">
        <v>2.5000000000000001E-3</v>
      </c>
      <c r="O211" s="174">
        <f>ROUND(E211*N211,2)</f>
        <v>0.01</v>
      </c>
      <c r="P211" s="174">
        <v>0</v>
      </c>
      <c r="Q211" s="174">
        <f>ROUND(E211*P211,2)</f>
        <v>0</v>
      </c>
      <c r="R211" s="174" t="s">
        <v>1588</v>
      </c>
      <c r="S211" s="174" t="s">
        <v>169</v>
      </c>
      <c r="T211" s="175" t="s">
        <v>306</v>
      </c>
      <c r="U211" s="156">
        <v>0.8</v>
      </c>
      <c r="V211" s="156">
        <f>ROUND(E211*U211,2)</f>
        <v>4</v>
      </c>
      <c r="W211" s="156"/>
      <c r="X211" s="156" t="s">
        <v>171</v>
      </c>
      <c r="Y211" s="147"/>
      <c r="Z211" s="147"/>
      <c r="AA211" s="147"/>
      <c r="AB211" s="147"/>
      <c r="AC211" s="147"/>
      <c r="AD211" s="147"/>
      <c r="AE211" s="147"/>
      <c r="AF211" s="147"/>
      <c r="AG211" s="147" t="s">
        <v>1583</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outlineLevel="1" x14ac:dyDescent="0.2">
      <c r="A212" s="154"/>
      <c r="B212" s="155"/>
      <c r="C212" s="245" t="s">
        <v>1589</v>
      </c>
      <c r="D212" s="246"/>
      <c r="E212" s="246"/>
      <c r="F212" s="246"/>
      <c r="G212" s="246"/>
      <c r="H212" s="156"/>
      <c r="I212" s="156"/>
      <c r="J212" s="156"/>
      <c r="K212" s="156"/>
      <c r="L212" s="156"/>
      <c r="M212" s="156"/>
      <c r="N212" s="156"/>
      <c r="O212" s="156"/>
      <c r="P212" s="156"/>
      <c r="Q212" s="156"/>
      <c r="R212" s="156"/>
      <c r="S212" s="156"/>
      <c r="T212" s="156"/>
      <c r="U212" s="156"/>
      <c r="V212" s="156"/>
      <c r="W212" s="156"/>
      <c r="X212" s="156"/>
      <c r="Y212" s="147"/>
      <c r="Z212" s="147"/>
      <c r="AA212" s="147"/>
      <c r="AB212" s="147"/>
      <c r="AC212" s="147"/>
      <c r="AD212" s="147"/>
      <c r="AE212" s="147"/>
      <c r="AF212" s="147"/>
      <c r="AG212" s="147" t="s">
        <v>174</v>
      </c>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row>
    <row r="213" spans="1:60" outlineLevel="1" x14ac:dyDescent="0.2">
      <c r="A213" s="154"/>
      <c r="B213" s="155"/>
      <c r="C213" s="241"/>
      <c r="D213" s="242"/>
      <c r="E213" s="242"/>
      <c r="F213" s="242"/>
      <c r="G213" s="242"/>
      <c r="H213" s="156"/>
      <c r="I213" s="156"/>
      <c r="J213" s="156"/>
      <c r="K213" s="156"/>
      <c r="L213" s="156"/>
      <c r="M213" s="156"/>
      <c r="N213" s="156"/>
      <c r="O213" s="156"/>
      <c r="P213" s="156"/>
      <c r="Q213" s="156"/>
      <c r="R213" s="156"/>
      <c r="S213" s="156"/>
      <c r="T213" s="156"/>
      <c r="U213" s="156"/>
      <c r="V213" s="156"/>
      <c r="W213" s="156"/>
      <c r="X213" s="156"/>
      <c r="Y213" s="147"/>
      <c r="Z213" s="147"/>
      <c r="AA213" s="147"/>
      <c r="AB213" s="147"/>
      <c r="AC213" s="147"/>
      <c r="AD213" s="147"/>
      <c r="AE213" s="147"/>
      <c r="AF213" s="147"/>
      <c r="AG213" s="147" t="s">
        <v>178</v>
      </c>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outlineLevel="1" x14ac:dyDescent="0.2">
      <c r="A214" s="169">
        <v>73</v>
      </c>
      <c r="B214" s="170" t="s">
        <v>1594</v>
      </c>
      <c r="C214" s="179" t="s">
        <v>1595</v>
      </c>
      <c r="D214" s="171" t="s">
        <v>477</v>
      </c>
      <c r="E214" s="172">
        <v>1</v>
      </c>
      <c r="F214" s="173"/>
      <c r="G214" s="174">
        <f>ROUND(E214*F214,2)</f>
        <v>0</v>
      </c>
      <c r="H214" s="173"/>
      <c r="I214" s="174">
        <f>ROUND(E214*H214,2)</f>
        <v>0</v>
      </c>
      <c r="J214" s="173"/>
      <c r="K214" s="174">
        <f>ROUND(E214*J214,2)</f>
        <v>0</v>
      </c>
      <c r="L214" s="174">
        <v>21</v>
      </c>
      <c r="M214" s="174">
        <f>G214*(1+L214/100)</f>
        <v>0</v>
      </c>
      <c r="N214" s="174">
        <v>0</v>
      </c>
      <c r="O214" s="174">
        <f>ROUND(E214*N214,2)</f>
        <v>0</v>
      </c>
      <c r="P214" s="174">
        <v>0</v>
      </c>
      <c r="Q214" s="174">
        <f>ROUND(E214*P214,2)</f>
        <v>0</v>
      </c>
      <c r="R214" s="174" t="s">
        <v>1588</v>
      </c>
      <c r="S214" s="174" t="s">
        <v>169</v>
      </c>
      <c r="T214" s="175" t="s">
        <v>306</v>
      </c>
      <c r="U214" s="156">
        <v>0.157</v>
      </c>
      <c r="V214" s="156">
        <f>ROUND(E214*U214,2)</f>
        <v>0.16</v>
      </c>
      <c r="W214" s="156"/>
      <c r="X214" s="156" t="s">
        <v>171</v>
      </c>
      <c r="Y214" s="147"/>
      <c r="Z214" s="147"/>
      <c r="AA214" s="147"/>
      <c r="AB214" s="147"/>
      <c r="AC214" s="147"/>
      <c r="AD214" s="147"/>
      <c r="AE214" s="147"/>
      <c r="AF214" s="147"/>
      <c r="AG214" s="147" t="s">
        <v>1583</v>
      </c>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row>
    <row r="215" spans="1:60" outlineLevel="1" x14ac:dyDescent="0.2">
      <c r="A215" s="154"/>
      <c r="B215" s="155"/>
      <c r="C215" s="245" t="s">
        <v>1596</v>
      </c>
      <c r="D215" s="246"/>
      <c r="E215" s="246"/>
      <c r="F215" s="246"/>
      <c r="G215" s="246"/>
      <c r="H215" s="156"/>
      <c r="I215" s="156"/>
      <c r="J215" s="156"/>
      <c r="K215" s="156"/>
      <c r="L215" s="156"/>
      <c r="M215" s="156"/>
      <c r="N215" s="156"/>
      <c r="O215" s="156"/>
      <c r="P215" s="156"/>
      <c r="Q215" s="156"/>
      <c r="R215" s="156"/>
      <c r="S215" s="156"/>
      <c r="T215" s="156"/>
      <c r="U215" s="156"/>
      <c r="V215" s="156"/>
      <c r="W215" s="156"/>
      <c r="X215" s="156"/>
      <c r="Y215" s="147"/>
      <c r="Z215" s="147"/>
      <c r="AA215" s="147"/>
      <c r="AB215" s="147"/>
      <c r="AC215" s="147"/>
      <c r="AD215" s="147"/>
      <c r="AE215" s="147"/>
      <c r="AF215" s="147"/>
      <c r="AG215" s="147" t="s">
        <v>174</v>
      </c>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outlineLevel="1" x14ac:dyDescent="0.2">
      <c r="A216" s="154"/>
      <c r="B216" s="155"/>
      <c r="C216" s="241"/>
      <c r="D216" s="242"/>
      <c r="E216" s="242"/>
      <c r="F216" s="242"/>
      <c r="G216" s="242"/>
      <c r="H216" s="156"/>
      <c r="I216" s="156"/>
      <c r="J216" s="156"/>
      <c r="K216" s="156"/>
      <c r="L216" s="156"/>
      <c r="M216" s="156"/>
      <c r="N216" s="156"/>
      <c r="O216" s="156"/>
      <c r="P216" s="156"/>
      <c r="Q216" s="156"/>
      <c r="R216" s="156"/>
      <c r="S216" s="156"/>
      <c r="T216" s="156"/>
      <c r="U216" s="156"/>
      <c r="V216" s="156"/>
      <c r="W216" s="156"/>
      <c r="X216" s="156"/>
      <c r="Y216" s="147"/>
      <c r="Z216" s="147"/>
      <c r="AA216" s="147"/>
      <c r="AB216" s="147"/>
      <c r="AC216" s="147"/>
      <c r="AD216" s="147"/>
      <c r="AE216" s="147"/>
      <c r="AF216" s="147"/>
      <c r="AG216" s="147" t="s">
        <v>178</v>
      </c>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outlineLevel="1" x14ac:dyDescent="0.2">
      <c r="A217" s="169">
        <v>74</v>
      </c>
      <c r="B217" s="170" t="s">
        <v>1597</v>
      </c>
      <c r="C217" s="179" t="s">
        <v>1598</v>
      </c>
      <c r="D217" s="171" t="s">
        <v>477</v>
      </c>
      <c r="E217" s="172">
        <v>2</v>
      </c>
      <c r="F217" s="173"/>
      <c r="G217" s="174">
        <f>ROUND(E217*F217,2)</f>
        <v>0</v>
      </c>
      <c r="H217" s="173"/>
      <c r="I217" s="174">
        <f>ROUND(E217*H217,2)</f>
        <v>0</v>
      </c>
      <c r="J217" s="173"/>
      <c r="K217" s="174">
        <f>ROUND(E217*J217,2)</f>
        <v>0</v>
      </c>
      <c r="L217" s="174">
        <v>21</v>
      </c>
      <c r="M217" s="174">
        <f>G217*(1+L217/100)</f>
        <v>0</v>
      </c>
      <c r="N217" s="174">
        <v>0</v>
      </c>
      <c r="O217" s="174">
        <f>ROUND(E217*N217,2)</f>
        <v>0</v>
      </c>
      <c r="P217" s="174">
        <v>0</v>
      </c>
      <c r="Q217" s="174">
        <f>ROUND(E217*P217,2)</f>
        <v>0</v>
      </c>
      <c r="R217" s="174" t="s">
        <v>1588</v>
      </c>
      <c r="S217" s="174" t="s">
        <v>169</v>
      </c>
      <c r="T217" s="175" t="s">
        <v>306</v>
      </c>
      <c r="U217" s="156">
        <v>0.25900000000000001</v>
      </c>
      <c r="V217" s="156">
        <f>ROUND(E217*U217,2)</f>
        <v>0.52</v>
      </c>
      <c r="W217" s="156"/>
      <c r="X217" s="156" t="s">
        <v>171</v>
      </c>
      <c r="Y217" s="147"/>
      <c r="Z217" s="147"/>
      <c r="AA217" s="147"/>
      <c r="AB217" s="147"/>
      <c r="AC217" s="147"/>
      <c r="AD217" s="147"/>
      <c r="AE217" s="147"/>
      <c r="AF217" s="147"/>
      <c r="AG217" s="147" t="s">
        <v>1583</v>
      </c>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outlineLevel="1" x14ac:dyDescent="0.2">
      <c r="A218" s="154"/>
      <c r="B218" s="155"/>
      <c r="C218" s="245" t="s">
        <v>1596</v>
      </c>
      <c r="D218" s="246"/>
      <c r="E218" s="246"/>
      <c r="F218" s="246"/>
      <c r="G218" s="246"/>
      <c r="H218" s="156"/>
      <c r="I218" s="156"/>
      <c r="J218" s="156"/>
      <c r="K218" s="156"/>
      <c r="L218" s="156"/>
      <c r="M218" s="156"/>
      <c r="N218" s="156"/>
      <c r="O218" s="156"/>
      <c r="P218" s="156"/>
      <c r="Q218" s="156"/>
      <c r="R218" s="156"/>
      <c r="S218" s="156"/>
      <c r="T218" s="156"/>
      <c r="U218" s="156"/>
      <c r="V218" s="156"/>
      <c r="W218" s="156"/>
      <c r="X218" s="156"/>
      <c r="Y218" s="147"/>
      <c r="Z218" s="147"/>
      <c r="AA218" s="147"/>
      <c r="AB218" s="147"/>
      <c r="AC218" s="147"/>
      <c r="AD218" s="147"/>
      <c r="AE218" s="147"/>
      <c r="AF218" s="147"/>
      <c r="AG218" s="147" t="s">
        <v>174</v>
      </c>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row>
    <row r="219" spans="1:60" outlineLevel="1" x14ac:dyDescent="0.2">
      <c r="A219" s="154"/>
      <c r="B219" s="155"/>
      <c r="C219" s="241"/>
      <c r="D219" s="242"/>
      <c r="E219" s="242"/>
      <c r="F219" s="242"/>
      <c r="G219" s="242"/>
      <c r="H219" s="156"/>
      <c r="I219" s="156"/>
      <c r="J219" s="156"/>
      <c r="K219" s="156"/>
      <c r="L219" s="156"/>
      <c r="M219" s="156"/>
      <c r="N219" s="156"/>
      <c r="O219" s="156"/>
      <c r="P219" s="156"/>
      <c r="Q219" s="156"/>
      <c r="R219" s="156"/>
      <c r="S219" s="156"/>
      <c r="T219" s="156"/>
      <c r="U219" s="156"/>
      <c r="V219" s="156"/>
      <c r="W219" s="156"/>
      <c r="X219" s="156"/>
      <c r="Y219" s="147"/>
      <c r="Z219" s="147"/>
      <c r="AA219" s="147"/>
      <c r="AB219" s="147"/>
      <c r="AC219" s="147"/>
      <c r="AD219" s="147"/>
      <c r="AE219" s="147"/>
      <c r="AF219" s="147"/>
      <c r="AG219" s="147" t="s">
        <v>178</v>
      </c>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ht="22.5" outlineLevel="1" x14ac:dyDescent="0.2">
      <c r="A220" s="169">
        <v>75</v>
      </c>
      <c r="B220" s="170" t="s">
        <v>1599</v>
      </c>
      <c r="C220" s="179" t="s">
        <v>1600</v>
      </c>
      <c r="D220" s="171" t="s">
        <v>477</v>
      </c>
      <c r="E220" s="172">
        <v>1</v>
      </c>
      <c r="F220" s="173"/>
      <c r="G220" s="174">
        <f>ROUND(E220*F220,2)</f>
        <v>0</v>
      </c>
      <c r="H220" s="173"/>
      <c r="I220" s="174">
        <f>ROUND(E220*H220,2)</f>
        <v>0</v>
      </c>
      <c r="J220" s="173"/>
      <c r="K220" s="174">
        <f>ROUND(E220*J220,2)</f>
        <v>0</v>
      </c>
      <c r="L220" s="174">
        <v>21</v>
      </c>
      <c r="M220" s="174">
        <f>G220*(1+L220/100)</f>
        <v>0</v>
      </c>
      <c r="N220" s="174">
        <v>7.6099999999999996E-3</v>
      </c>
      <c r="O220" s="174">
        <f>ROUND(E220*N220,2)</f>
        <v>0.01</v>
      </c>
      <c r="P220" s="174">
        <v>0</v>
      </c>
      <c r="Q220" s="174">
        <f>ROUND(E220*P220,2)</f>
        <v>0</v>
      </c>
      <c r="R220" s="174" t="s">
        <v>1588</v>
      </c>
      <c r="S220" s="174" t="s">
        <v>169</v>
      </c>
      <c r="T220" s="175" t="s">
        <v>306</v>
      </c>
      <c r="U220" s="156">
        <v>0.42</v>
      </c>
      <c r="V220" s="156">
        <f>ROUND(E220*U220,2)</f>
        <v>0.42</v>
      </c>
      <c r="W220" s="156"/>
      <c r="X220" s="156" t="s">
        <v>171</v>
      </c>
      <c r="Y220" s="147"/>
      <c r="Z220" s="147"/>
      <c r="AA220" s="147"/>
      <c r="AB220" s="147"/>
      <c r="AC220" s="147"/>
      <c r="AD220" s="147"/>
      <c r="AE220" s="147"/>
      <c r="AF220" s="147"/>
      <c r="AG220" s="147" t="s">
        <v>1583</v>
      </c>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1" x14ac:dyDescent="0.2">
      <c r="A221" s="154"/>
      <c r="B221" s="155"/>
      <c r="C221" s="245" t="s">
        <v>237</v>
      </c>
      <c r="D221" s="246"/>
      <c r="E221" s="246"/>
      <c r="F221" s="246"/>
      <c r="G221" s="246"/>
      <c r="H221" s="156"/>
      <c r="I221" s="156"/>
      <c r="J221" s="156"/>
      <c r="K221" s="156"/>
      <c r="L221" s="156"/>
      <c r="M221" s="156"/>
      <c r="N221" s="156"/>
      <c r="O221" s="156"/>
      <c r="P221" s="156"/>
      <c r="Q221" s="156"/>
      <c r="R221" s="156"/>
      <c r="S221" s="156"/>
      <c r="T221" s="156"/>
      <c r="U221" s="156"/>
      <c r="V221" s="156"/>
      <c r="W221" s="156"/>
      <c r="X221" s="156"/>
      <c r="Y221" s="147"/>
      <c r="Z221" s="147"/>
      <c r="AA221" s="147"/>
      <c r="AB221" s="147"/>
      <c r="AC221" s="147"/>
      <c r="AD221" s="147"/>
      <c r="AE221" s="147"/>
      <c r="AF221" s="147"/>
      <c r="AG221" s="147" t="s">
        <v>174</v>
      </c>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outlineLevel="1" x14ac:dyDescent="0.2">
      <c r="A222" s="154"/>
      <c r="B222" s="155"/>
      <c r="C222" s="241"/>
      <c r="D222" s="242"/>
      <c r="E222" s="242"/>
      <c r="F222" s="242"/>
      <c r="G222" s="242"/>
      <c r="H222" s="156"/>
      <c r="I222" s="156"/>
      <c r="J222" s="156"/>
      <c r="K222" s="156"/>
      <c r="L222" s="156"/>
      <c r="M222" s="156"/>
      <c r="N222" s="156"/>
      <c r="O222" s="156"/>
      <c r="P222" s="156"/>
      <c r="Q222" s="156"/>
      <c r="R222" s="156"/>
      <c r="S222" s="156"/>
      <c r="T222" s="156"/>
      <c r="U222" s="156"/>
      <c r="V222" s="156"/>
      <c r="W222" s="156"/>
      <c r="X222" s="156"/>
      <c r="Y222" s="147"/>
      <c r="Z222" s="147"/>
      <c r="AA222" s="147"/>
      <c r="AB222" s="147"/>
      <c r="AC222" s="147"/>
      <c r="AD222" s="147"/>
      <c r="AE222" s="147"/>
      <c r="AF222" s="147"/>
      <c r="AG222" s="147" t="s">
        <v>178</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row>
    <row r="223" spans="1:60" ht="22.5" outlineLevel="1" x14ac:dyDescent="0.2">
      <c r="A223" s="169">
        <v>76</v>
      </c>
      <c r="B223" s="170" t="s">
        <v>1601</v>
      </c>
      <c r="C223" s="179" t="s">
        <v>1602</v>
      </c>
      <c r="D223" s="171" t="s">
        <v>477</v>
      </c>
      <c r="E223" s="172">
        <v>1</v>
      </c>
      <c r="F223" s="173"/>
      <c r="G223" s="174">
        <f>ROUND(E223*F223,2)</f>
        <v>0</v>
      </c>
      <c r="H223" s="173"/>
      <c r="I223" s="174">
        <f>ROUND(E223*H223,2)</f>
        <v>0</v>
      </c>
      <c r="J223" s="173"/>
      <c r="K223" s="174">
        <f>ROUND(E223*J223,2)</f>
        <v>0</v>
      </c>
      <c r="L223" s="174">
        <v>21</v>
      </c>
      <c r="M223" s="174">
        <f>G223*(1+L223/100)</f>
        <v>0</v>
      </c>
      <c r="N223" s="174">
        <v>3.8E-3</v>
      </c>
      <c r="O223" s="174">
        <f>ROUND(E223*N223,2)</f>
        <v>0</v>
      </c>
      <c r="P223" s="174">
        <v>0</v>
      </c>
      <c r="Q223" s="174">
        <f>ROUND(E223*P223,2)</f>
        <v>0</v>
      </c>
      <c r="R223" s="174" t="s">
        <v>1588</v>
      </c>
      <c r="S223" s="174" t="s">
        <v>169</v>
      </c>
      <c r="T223" s="175" t="s">
        <v>306</v>
      </c>
      <c r="U223" s="156">
        <v>0.33300000000000002</v>
      </c>
      <c r="V223" s="156">
        <f>ROUND(E223*U223,2)</f>
        <v>0.33</v>
      </c>
      <c r="W223" s="156"/>
      <c r="X223" s="156" t="s">
        <v>171</v>
      </c>
      <c r="Y223" s="147"/>
      <c r="Z223" s="147"/>
      <c r="AA223" s="147"/>
      <c r="AB223" s="147"/>
      <c r="AC223" s="147"/>
      <c r="AD223" s="147"/>
      <c r="AE223" s="147"/>
      <c r="AF223" s="147"/>
      <c r="AG223" s="147" t="s">
        <v>1583</v>
      </c>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row>
    <row r="224" spans="1:60" outlineLevel="1" x14ac:dyDescent="0.2">
      <c r="A224" s="154"/>
      <c r="B224" s="155"/>
      <c r="C224" s="243"/>
      <c r="D224" s="244"/>
      <c r="E224" s="244"/>
      <c r="F224" s="244"/>
      <c r="G224" s="244"/>
      <c r="H224" s="156"/>
      <c r="I224" s="156"/>
      <c r="J224" s="156"/>
      <c r="K224" s="156"/>
      <c r="L224" s="156"/>
      <c r="M224" s="156"/>
      <c r="N224" s="156"/>
      <c r="O224" s="156"/>
      <c r="P224" s="156"/>
      <c r="Q224" s="156"/>
      <c r="R224" s="156"/>
      <c r="S224" s="156"/>
      <c r="T224" s="156"/>
      <c r="U224" s="156"/>
      <c r="V224" s="156"/>
      <c r="W224" s="156"/>
      <c r="X224" s="156"/>
      <c r="Y224" s="147"/>
      <c r="Z224" s="147"/>
      <c r="AA224" s="147"/>
      <c r="AB224" s="147"/>
      <c r="AC224" s="147"/>
      <c r="AD224" s="147"/>
      <c r="AE224" s="147"/>
      <c r="AF224" s="147"/>
      <c r="AG224" s="147" t="s">
        <v>178</v>
      </c>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ht="33.75" outlineLevel="1" x14ac:dyDescent="0.2">
      <c r="A225" s="169">
        <v>77</v>
      </c>
      <c r="B225" s="170" t="s">
        <v>1603</v>
      </c>
      <c r="C225" s="179" t="s">
        <v>1604</v>
      </c>
      <c r="D225" s="171" t="s">
        <v>477</v>
      </c>
      <c r="E225" s="172">
        <v>1</v>
      </c>
      <c r="F225" s="173"/>
      <c r="G225" s="174">
        <f>ROUND(E225*F225,2)</f>
        <v>0</v>
      </c>
      <c r="H225" s="173"/>
      <c r="I225" s="174">
        <f>ROUND(E225*H225,2)</f>
        <v>0</v>
      </c>
      <c r="J225" s="173"/>
      <c r="K225" s="174">
        <f>ROUND(E225*J225,2)</f>
        <v>0</v>
      </c>
      <c r="L225" s="174">
        <v>21</v>
      </c>
      <c r="M225" s="174">
        <f>G225*(1+L225/100)</f>
        <v>0</v>
      </c>
      <c r="N225" s="174">
        <v>4.8999999999999998E-4</v>
      </c>
      <c r="O225" s="174">
        <f>ROUND(E225*N225,2)</f>
        <v>0</v>
      </c>
      <c r="P225" s="174">
        <v>0</v>
      </c>
      <c r="Q225" s="174">
        <f>ROUND(E225*P225,2)</f>
        <v>0</v>
      </c>
      <c r="R225" s="174" t="s">
        <v>1588</v>
      </c>
      <c r="S225" s="174" t="s">
        <v>169</v>
      </c>
      <c r="T225" s="175" t="s">
        <v>306</v>
      </c>
      <c r="U225" s="156">
        <v>0.13300000000000001</v>
      </c>
      <c r="V225" s="156">
        <f>ROUND(E225*U225,2)</f>
        <v>0.13</v>
      </c>
      <c r="W225" s="156"/>
      <c r="X225" s="156" t="s">
        <v>171</v>
      </c>
      <c r="Y225" s="147"/>
      <c r="Z225" s="147"/>
      <c r="AA225" s="147"/>
      <c r="AB225" s="147"/>
      <c r="AC225" s="147"/>
      <c r="AD225" s="147"/>
      <c r="AE225" s="147"/>
      <c r="AF225" s="147"/>
      <c r="AG225" s="147" t="s">
        <v>1583</v>
      </c>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outlineLevel="1" x14ac:dyDescent="0.2">
      <c r="A226" s="154"/>
      <c r="B226" s="155"/>
      <c r="C226" s="243"/>
      <c r="D226" s="244"/>
      <c r="E226" s="244"/>
      <c r="F226" s="244"/>
      <c r="G226" s="244"/>
      <c r="H226" s="156"/>
      <c r="I226" s="156"/>
      <c r="J226" s="156"/>
      <c r="K226" s="156"/>
      <c r="L226" s="156"/>
      <c r="M226" s="156"/>
      <c r="N226" s="156"/>
      <c r="O226" s="156"/>
      <c r="P226" s="156"/>
      <c r="Q226" s="156"/>
      <c r="R226" s="156"/>
      <c r="S226" s="156"/>
      <c r="T226" s="156"/>
      <c r="U226" s="156"/>
      <c r="V226" s="156"/>
      <c r="W226" s="156"/>
      <c r="X226" s="156"/>
      <c r="Y226" s="147"/>
      <c r="Z226" s="147"/>
      <c r="AA226" s="147"/>
      <c r="AB226" s="147"/>
      <c r="AC226" s="147"/>
      <c r="AD226" s="147"/>
      <c r="AE226" s="147"/>
      <c r="AF226" s="147"/>
      <c r="AG226" s="147" t="s">
        <v>178</v>
      </c>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outlineLevel="1" x14ac:dyDescent="0.2">
      <c r="A227" s="169">
        <v>78</v>
      </c>
      <c r="B227" s="170" t="s">
        <v>1605</v>
      </c>
      <c r="C227" s="179" t="s">
        <v>1606</v>
      </c>
      <c r="D227" s="171" t="s">
        <v>230</v>
      </c>
      <c r="E227" s="172">
        <v>10</v>
      </c>
      <c r="F227" s="173"/>
      <c r="G227" s="174">
        <f>ROUND(E227*F227,2)</f>
        <v>0</v>
      </c>
      <c r="H227" s="173"/>
      <c r="I227" s="174">
        <f>ROUND(E227*H227,2)</f>
        <v>0</v>
      </c>
      <c r="J227" s="173"/>
      <c r="K227" s="174">
        <f>ROUND(E227*J227,2)</f>
        <v>0</v>
      </c>
      <c r="L227" s="174">
        <v>21</v>
      </c>
      <c r="M227" s="174">
        <f>G227*(1+L227/100)</f>
        <v>0</v>
      </c>
      <c r="N227" s="174">
        <v>0</v>
      </c>
      <c r="O227" s="174">
        <f>ROUND(E227*N227,2)</f>
        <v>0</v>
      </c>
      <c r="P227" s="174">
        <v>0</v>
      </c>
      <c r="Q227" s="174">
        <f>ROUND(E227*P227,2)</f>
        <v>0</v>
      </c>
      <c r="R227" s="174" t="s">
        <v>1588</v>
      </c>
      <c r="S227" s="174" t="s">
        <v>169</v>
      </c>
      <c r="T227" s="175" t="s">
        <v>306</v>
      </c>
      <c r="U227" s="156">
        <v>5.8999999999999997E-2</v>
      </c>
      <c r="V227" s="156">
        <f>ROUND(E227*U227,2)</f>
        <v>0.59</v>
      </c>
      <c r="W227" s="156"/>
      <c r="X227" s="156" t="s">
        <v>171</v>
      </c>
      <c r="Y227" s="147"/>
      <c r="Z227" s="147"/>
      <c r="AA227" s="147"/>
      <c r="AB227" s="147"/>
      <c r="AC227" s="147"/>
      <c r="AD227" s="147"/>
      <c r="AE227" s="147"/>
      <c r="AF227" s="147"/>
      <c r="AG227" s="147" t="s">
        <v>1583</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1" x14ac:dyDescent="0.2">
      <c r="A228" s="154"/>
      <c r="B228" s="155"/>
      <c r="C228" s="243"/>
      <c r="D228" s="244"/>
      <c r="E228" s="244"/>
      <c r="F228" s="244"/>
      <c r="G228" s="244"/>
      <c r="H228" s="156"/>
      <c r="I228" s="156"/>
      <c r="J228" s="156"/>
      <c r="K228" s="156"/>
      <c r="L228" s="156"/>
      <c r="M228" s="156"/>
      <c r="N228" s="156"/>
      <c r="O228" s="156"/>
      <c r="P228" s="156"/>
      <c r="Q228" s="156"/>
      <c r="R228" s="156"/>
      <c r="S228" s="156"/>
      <c r="T228" s="156"/>
      <c r="U228" s="156"/>
      <c r="V228" s="156"/>
      <c r="W228" s="156"/>
      <c r="X228" s="156"/>
      <c r="Y228" s="147"/>
      <c r="Z228" s="147"/>
      <c r="AA228" s="147"/>
      <c r="AB228" s="147"/>
      <c r="AC228" s="147"/>
      <c r="AD228" s="147"/>
      <c r="AE228" s="147"/>
      <c r="AF228" s="147"/>
      <c r="AG228" s="147" t="s">
        <v>178</v>
      </c>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outlineLevel="1" x14ac:dyDescent="0.2">
      <c r="A229" s="169">
        <v>79</v>
      </c>
      <c r="B229" s="170" t="s">
        <v>1607</v>
      </c>
      <c r="C229" s="179" t="s">
        <v>1608</v>
      </c>
      <c r="D229" s="171" t="s">
        <v>405</v>
      </c>
      <c r="E229" s="172">
        <v>0.26334000000000002</v>
      </c>
      <c r="F229" s="173"/>
      <c r="G229" s="174">
        <f>ROUND(E229*F229,2)</f>
        <v>0</v>
      </c>
      <c r="H229" s="173"/>
      <c r="I229" s="174">
        <f>ROUND(E229*H229,2)</f>
        <v>0</v>
      </c>
      <c r="J229" s="173"/>
      <c r="K229" s="174">
        <f>ROUND(E229*J229,2)</f>
        <v>0</v>
      </c>
      <c r="L229" s="174">
        <v>21</v>
      </c>
      <c r="M229" s="174">
        <f>G229*(1+L229/100)</f>
        <v>0</v>
      </c>
      <c r="N229" s="174">
        <v>0</v>
      </c>
      <c r="O229" s="174">
        <f>ROUND(E229*N229,2)</f>
        <v>0</v>
      </c>
      <c r="P229" s="174">
        <v>0</v>
      </c>
      <c r="Q229" s="174">
        <f>ROUND(E229*P229,2)</f>
        <v>0</v>
      </c>
      <c r="R229" s="174" t="s">
        <v>1588</v>
      </c>
      <c r="S229" s="174" t="s">
        <v>169</v>
      </c>
      <c r="T229" s="175" t="s">
        <v>306</v>
      </c>
      <c r="U229" s="156">
        <v>1.47</v>
      </c>
      <c r="V229" s="156">
        <f>ROUND(E229*U229,2)</f>
        <v>0.39</v>
      </c>
      <c r="W229" s="156"/>
      <c r="X229" s="156" t="s">
        <v>171</v>
      </c>
      <c r="Y229" s="147"/>
      <c r="Z229" s="147"/>
      <c r="AA229" s="147"/>
      <c r="AB229" s="147"/>
      <c r="AC229" s="147"/>
      <c r="AD229" s="147"/>
      <c r="AE229" s="147"/>
      <c r="AF229" s="147"/>
      <c r="AG229" s="147" t="s">
        <v>1609</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outlineLevel="1" x14ac:dyDescent="0.2">
      <c r="A230" s="154"/>
      <c r="B230" s="155"/>
      <c r="C230" s="245" t="s">
        <v>1610</v>
      </c>
      <c r="D230" s="246"/>
      <c r="E230" s="246"/>
      <c r="F230" s="246"/>
      <c r="G230" s="246"/>
      <c r="H230" s="156"/>
      <c r="I230" s="156"/>
      <c r="J230" s="156"/>
      <c r="K230" s="156"/>
      <c r="L230" s="156"/>
      <c r="M230" s="156"/>
      <c r="N230" s="156"/>
      <c r="O230" s="156"/>
      <c r="P230" s="156"/>
      <c r="Q230" s="156"/>
      <c r="R230" s="156"/>
      <c r="S230" s="156"/>
      <c r="T230" s="156"/>
      <c r="U230" s="156"/>
      <c r="V230" s="156"/>
      <c r="W230" s="156"/>
      <c r="X230" s="156"/>
      <c r="Y230" s="147"/>
      <c r="Z230" s="147"/>
      <c r="AA230" s="147"/>
      <c r="AB230" s="147"/>
      <c r="AC230" s="147"/>
      <c r="AD230" s="147"/>
      <c r="AE230" s="147"/>
      <c r="AF230" s="147"/>
      <c r="AG230" s="147" t="s">
        <v>174</v>
      </c>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row>
    <row r="231" spans="1:60" outlineLevel="1" x14ac:dyDescent="0.2">
      <c r="A231" s="154"/>
      <c r="B231" s="155"/>
      <c r="C231" s="241"/>
      <c r="D231" s="242"/>
      <c r="E231" s="242"/>
      <c r="F231" s="242"/>
      <c r="G231" s="242"/>
      <c r="H231" s="156"/>
      <c r="I231" s="156"/>
      <c r="J231" s="156"/>
      <c r="K231" s="156"/>
      <c r="L231" s="156"/>
      <c r="M231" s="156"/>
      <c r="N231" s="156"/>
      <c r="O231" s="156"/>
      <c r="P231" s="156"/>
      <c r="Q231" s="156"/>
      <c r="R231" s="156"/>
      <c r="S231" s="156"/>
      <c r="T231" s="156"/>
      <c r="U231" s="156"/>
      <c r="V231" s="156"/>
      <c r="W231" s="156"/>
      <c r="X231" s="156"/>
      <c r="Y231" s="147"/>
      <c r="Z231" s="147"/>
      <c r="AA231" s="147"/>
      <c r="AB231" s="147"/>
      <c r="AC231" s="147"/>
      <c r="AD231" s="147"/>
      <c r="AE231" s="147"/>
      <c r="AF231" s="147"/>
      <c r="AG231" s="147" t="s">
        <v>178</v>
      </c>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x14ac:dyDescent="0.2">
      <c r="A232" s="163" t="s">
        <v>163</v>
      </c>
      <c r="B232" s="164" t="s">
        <v>118</v>
      </c>
      <c r="C232" s="178" t="s">
        <v>119</v>
      </c>
      <c r="D232" s="165"/>
      <c r="E232" s="166"/>
      <c r="F232" s="167"/>
      <c r="G232" s="167">
        <f>SUMIF(AG233:AG272,"&lt;&gt;NOR",G233:G272)</f>
        <v>0</v>
      </c>
      <c r="H232" s="167"/>
      <c r="I232" s="167">
        <f>SUM(I233:I272)</f>
        <v>0</v>
      </c>
      <c r="J232" s="167"/>
      <c r="K232" s="167">
        <f>SUM(K233:K272)</f>
        <v>0</v>
      </c>
      <c r="L232" s="167"/>
      <c r="M232" s="167">
        <f>SUM(M233:M272)</f>
        <v>0</v>
      </c>
      <c r="N232" s="167"/>
      <c r="O232" s="167">
        <f>SUM(O233:O272)</f>
        <v>0.80999999999999994</v>
      </c>
      <c r="P232" s="167"/>
      <c r="Q232" s="167">
        <f>SUM(Q233:Q272)</f>
        <v>0</v>
      </c>
      <c r="R232" s="167"/>
      <c r="S232" s="167"/>
      <c r="T232" s="168"/>
      <c r="U232" s="162"/>
      <c r="V232" s="162">
        <f>SUM(V233:V272)</f>
        <v>17.82</v>
      </c>
      <c r="W232" s="162"/>
      <c r="X232" s="162"/>
      <c r="AG232" t="s">
        <v>164</v>
      </c>
    </row>
    <row r="233" spans="1:60" ht="22.5" outlineLevel="1" x14ac:dyDescent="0.2">
      <c r="A233" s="169">
        <v>80</v>
      </c>
      <c r="B233" s="170" t="s">
        <v>1611</v>
      </c>
      <c r="C233" s="179" t="s">
        <v>1612</v>
      </c>
      <c r="D233" s="171" t="s">
        <v>230</v>
      </c>
      <c r="E233" s="172">
        <v>12</v>
      </c>
      <c r="F233" s="173"/>
      <c r="G233" s="174">
        <f>ROUND(E233*F233,2)</f>
        <v>0</v>
      </c>
      <c r="H233" s="173"/>
      <c r="I233" s="174">
        <f>ROUND(E233*H233,2)</f>
        <v>0</v>
      </c>
      <c r="J233" s="173"/>
      <c r="K233" s="174">
        <f>ROUND(E233*J233,2)</f>
        <v>0</v>
      </c>
      <c r="L233" s="174">
        <v>21</v>
      </c>
      <c r="M233" s="174">
        <f>G233*(1+L233/100)</f>
        <v>0</v>
      </c>
      <c r="N233" s="174">
        <v>3.98E-3</v>
      </c>
      <c r="O233" s="174">
        <f>ROUND(E233*N233,2)</f>
        <v>0.05</v>
      </c>
      <c r="P233" s="174">
        <v>0</v>
      </c>
      <c r="Q233" s="174">
        <f>ROUND(E233*P233,2)</f>
        <v>0</v>
      </c>
      <c r="R233" s="174" t="s">
        <v>1588</v>
      </c>
      <c r="S233" s="174" t="s">
        <v>169</v>
      </c>
      <c r="T233" s="175" t="s">
        <v>306</v>
      </c>
      <c r="U233" s="156">
        <v>0.54290000000000005</v>
      </c>
      <c r="V233" s="156">
        <f>ROUND(E233*U233,2)</f>
        <v>6.51</v>
      </c>
      <c r="W233" s="156"/>
      <c r="X233" s="156" t="s">
        <v>171</v>
      </c>
      <c r="Y233" s="147"/>
      <c r="Z233" s="147"/>
      <c r="AA233" s="147"/>
      <c r="AB233" s="147"/>
      <c r="AC233" s="147"/>
      <c r="AD233" s="147"/>
      <c r="AE233" s="147"/>
      <c r="AF233" s="147"/>
      <c r="AG233" s="147" t="s">
        <v>1583</v>
      </c>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x14ac:dyDescent="0.2">
      <c r="A234" s="154"/>
      <c r="B234" s="155"/>
      <c r="C234" s="245" t="s">
        <v>1613</v>
      </c>
      <c r="D234" s="246"/>
      <c r="E234" s="246"/>
      <c r="F234" s="246"/>
      <c r="G234" s="246"/>
      <c r="H234" s="156"/>
      <c r="I234" s="156"/>
      <c r="J234" s="156"/>
      <c r="K234" s="156"/>
      <c r="L234" s="156"/>
      <c r="M234" s="156"/>
      <c r="N234" s="156"/>
      <c r="O234" s="156"/>
      <c r="P234" s="156"/>
      <c r="Q234" s="156"/>
      <c r="R234" s="156"/>
      <c r="S234" s="156"/>
      <c r="T234" s="156"/>
      <c r="U234" s="156"/>
      <c r="V234" s="156"/>
      <c r="W234" s="156"/>
      <c r="X234" s="156"/>
      <c r="Y234" s="147"/>
      <c r="Z234" s="147"/>
      <c r="AA234" s="147"/>
      <c r="AB234" s="147"/>
      <c r="AC234" s="147"/>
      <c r="AD234" s="147"/>
      <c r="AE234" s="147"/>
      <c r="AF234" s="147"/>
      <c r="AG234" s="147" t="s">
        <v>174</v>
      </c>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x14ac:dyDescent="0.2">
      <c r="A235" s="154"/>
      <c r="B235" s="155"/>
      <c r="C235" s="241"/>
      <c r="D235" s="242"/>
      <c r="E235" s="242"/>
      <c r="F235" s="242"/>
      <c r="G235" s="242"/>
      <c r="H235" s="156"/>
      <c r="I235" s="156"/>
      <c r="J235" s="156"/>
      <c r="K235" s="156"/>
      <c r="L235" s="156"/>
      <c r="M235" s="156"/>
      <c r="N235" s="156"/>
      <c r="O235" s="156"/>
      <c r="P235" s="156"/>
      <c r="Q235" s="156"/>
      <c r="R235" s="156"/>
      <c r="S235" s="156"/>
      <c r="T235" s="156"/>
      <c r="U235" s="156"/>
      <c r="V235" s="156"/>
      <c r="W235" s="156"/>
      <c r="X235" s="156"/>
      <c r="Y235" s="147"/>
      <c r="Z235" s="147"/>
      <c r="AA235" s="147"/>
      <c r="AB235" s="147"/>
      <c r="AC235" s="147"/>
      <c r="AD235" s="147"/>
      <c r="AE235" s="147"/>
      <c r="AF235" s="147"/>
      <c r="AG235" s="147" t="s">
        <v>178</v>
      </c>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ht="22.5" outlineLevel="1" x14ac:dyDescent="0.2">
      <c r="A236" s="169">
        <v>81</v>
      </c>
      <c r="B236" s="170" t="s">
        <v>1614</v>
      </c>
      <c r="C236" s="179" t="s">
        <v>1615</v>
      </c>
      <c r="D236" s="171" t="s">
        <v>230</v>
      </c>
      <c r="E236" s="172">
        <v>2</v>
      </c>
      <c r="F236" s="173"/>
      <c r="G236" s="174">
        <f>ROUND(E236*F236,2)</f>
        <v>0</v>
      </c>
      <c r="H236" s="173"/>
      <c r="I236" s="174">
        <f>ROUND(E236*H236,2)</f>
        <v>0</v>
      </c>
      <c r="J236" s="173"/>
      <c r="K236" s="174">
        <f>ROUND(E236*J236,2)</f>
        <v>0</v>
      </c>
      <c r="L236" s="174">
        <v>21</v>
      </c>
      <c r="M236" s="174">
        <f>G236*(1+L236/100)</f>
        <v>0</v>
      </c>
      <c r="N236" s="174">
        <v>5.1799999999999997E-3</v>
      </c>
      <c r="O236" s="174">
        <f>ROUND(E236*N236,2)</f>
        <v>0.01</v>
      </c>
      <c r="P236" s="174">
        <v>0</v>
      </c>
      <c r="Q236" s="174">
        <f>ROUND(E236*P236,2)</f>
        <v>0</v>
      </c>
      <c r="R236" s="174" t="s">
        <v>1588</v>
      </c>
      <c r="S236" s="174" t="s">
        <v>169</v>
      </c>
      <c r="T236" s="175" t="s">
        <v>306</v>
      </c>
      <c r="U236" s="156">
        <v>0.63429999999999997</v>
      </c>
      <c r="V236" s="156">
        <f>ROUND(E236*U236,2)</f>
        <v>1.27</v>
      </c>
      <c r="W236" s="156"/>
      <c r="X236" s="156" t="s">
        <v>171</v>
      </c>
      <c r="Y236" s="147"/>
      <c r="Z236" s="147"/>
      <c r="AA236" s="147"/>
      <c r="AB236" s="147"/>
      <c r="AC236" s="147"/>
      <c r="AD236" s="147"/>
      <c r="AE236" s="147"/>
      <c r="AF236" s="147"/>
      <c r="AG236" s="147" t="s">
        <v>1583</v>
      </c>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row>
    <row r="237" spans="1:60" outlineLevel="1" x14ac:dyDescent="0.2">
      <c r="A237" s="154"/>
      <c r="B237" s="155"/>
      <c r="C237" s="245" t="s">
        <v>1613</v>
      </c>
      <c r="D237" s="246"/>
      <c r="E237" s="246"/>
      <c r="F237" s="246"/>
      <c r="G237" s="246"/>
      <c r="H237" s="156"/>
      <c r="I237" s="156"/>
      <c r="J237" s="156"/>
      <c r="K237" s="156"/>
      <c r="L237" s="156"/>
      <c r="M237" s="156"/>
      <c r="N237" s="156"/>
      <c r="O237" s="156"/>
      <c r="P237" s="156"/>
      <c r="Q237" s="156"/>
      <c r="R237" s="156"/>
      <c r="S237" s="156"/>
      <c r="T237" s="156"/>
      <c r="U237" s="156"/>
      <c r="V237" s="156"/>
      <c r="W237" s="156"/>
      <c r="X237" s="156"/>
      <c r="Y237" s="147"/>
      <c r="Z237" s="147"/>
      <c r="AA237" s="147"/>
      <c r="AB237" s="147"/>
      <c r="AC237" s="147"/>
      <c r="AD237" s="147"/>
      <c r="AE237" s="147"/>
      <c r="AF237" s="147"/>
      <c r="AG237" s="147" t="s">
        <v>174</v>
      </c>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x14ac:dyDescent="0.2">
      <c r="A238" s="154"/>
      <c r="B238" s="155"/>
      <c r="C238" s="241"/>
      <c r="D238" s="242"/>
      <c r="E238" s="242"/>
      <c r="F238" s="242"/>
      <c r="G238" s="242"/>
      <c r="H238" s="156"/>
      <c r="I238" s="156"/>
      <c r="J238" s="156"/>
      <c r="K238" s="156"/>
      <c r="L238" s="156"/>
      <c r="M238" s="156"/>
      <c r="N238" s="156"/>
      <c r="O238" s="156"/>
      <c r="P238" s="156"/>
      <c r="Q238" s="156"/>
      <c r="R238" s="156"/>
      <c r="S238" s="156"/>
      <c r="T238" s="156"/>
      <c r="U238" s="156"/>
      <c r="V238" s="156"/>
      <c r="W238" s="156"/>
      <c r="X238" s="156"/>
      <c r="Y238" s="147"/>
      <c r="Z238" s="147"/>
      <c r="AA238" s="147"/>
      <c r="AB238" s="147"/>
      <c r="AC238" s="147"/>
      <c r="AD238" s="147"/>
      <c r="AE238" s="147"/>
      <c r="AF238" s="147"/>
      <c r="AG238" s="147" t="s">
        <v>178</v>
      </c>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ht="22.5" outlineLevel="1" x14ac:dyDescent="0.2">
      <c r="A239" s="169">
        <v>82</v>
      </c>
      <c r="B239" s="170" t="s">
        <v>1616</v>
      </c>
      <c r="C239" s="179" t="s">
        <v>1617</v>
      </c>
      <c r="D239" s="171" t="s">
        <v>230</v>
      </c>
      <c r="E239" s="172">
        <v>2</v>
      </c>
      <c r="F239" s="173"/>
      <c r="G239" s="174">
        <f>ROUND(E239*F239,2)</f>
        <v>0</v>
      </c>
      <c r="H239" s="173"/>
      <c r="I239" s="174">
        <f>ROUND(E239*H239,2)</f>
        <v>0</v>
      </c>
      <c r="J239" s="173"/>
      <c r="K239" s="174">
        <f>ROUND(E239*J239,2)</f>
        <v>0</v>
      </c>
      <c r="L239" s="174">
        <v>21</v>
      </c>
      <c r="M239" s="174">
        <f>G239*(1+L239/100)</f>
        <v>0</v>
      </c>
      <c r="N239" s="174">
        <v>5.3499999999999997E-3</v>
      </c>
      <c r="O239" s="174">
        <f>ROUND(E239*N239,2)</f>
        <v>0.01</v>
      </c>
      <c r="P239" s="174">
        <v>0</v>
      </c>
      <c r="Q239" s="174">
        <f>ROUND(E239*P239,2)</f>
        <v>0</v>
      </c>
      <c r="R239" s="174" t="s">
        <v>1588</v>
      </c>
      <c r="S239" s="174" t="s">
        <v>169</v>
      </c>
      <c r="T239" s="175" t="s">
        <v>306</v>
      </c>
      <c r="U239" s="156">
        <v>0.68279999999999996</v>
      </c>
      <c r="V239" s="156">
        <f>ROUND(E239*U239,2)</f>
        <v>1.37</v>
      </c>
      <c r="W239" s="156"/>
      <c r="X239" s="156" t="s">
        <v>171</v>
      </c>
      <c r="Y239" s="147"/>
      <c r="Z239" s="147"/>
      <c r="AA239" s="147"/>
      <c r="AB239" s="147"/>
      <c r="AC239" s="147"/>
      <c r="AD239" s="147"/>
      <c r="AE239" s="147"/>
      <c r="AF239" s="147"/>
      <c r="AG239" s="147" t="s">
        <v>1583</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row>
    <row r="240" spans="1:60" outlineLevel="1" x14ac:dyDescent="0.2">
      <c r="A240" s="154"/>
      <c r="B240" s="155"/>
      <c r="C240" s="245" t="s">
        <v>1613</v>
      </c>
      <c r="D240" s="246"/>
      <c r="E240" s="246"/>
      <c r="F240" s="246"/>
      <c r="G240" s="246"/>
      <c r="H240" s="156"/>
      <c r="I240" s="156"/>
      <c r="J240" s="156"/>
      <c r="K240" s="156"/>
      <c r="L240" s="156"/>
      <c r="M240" s="156"/>
      <c r="N240" s="156"/>
      <c r="O240" s="156"/>
      <c r="P240" s="156"/>
      <c r="Q240" s="156"/>
      <c r="R240" s="156"/>
      <c r="S240" s="156"/>
      <c r="T240" s="156"/>
      <c r="U240" s="156"/>
      <c r="V240" s="156"/>
      <c r="W240" s="156"/>
      <c r="X240" s="156"/>
      <c r="Y240" s="147"/>
      <c r="Z240" s="147"/>
      <c r="AA240" s="147"/>
      <c r="AB240" s="147"/>
      <c r="AC240" s="147"/>
      <c r="AD240" s="147"/>
      <c r="AE240" s="147"/>
      <c r="AF240" s="147"/>
      <c r="AG240" s="147" t="s">
        <v>174</v>
      </c>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row>
    <row r="241" spans="1:60" outlineLevel="1" x14ac:dyDescent="0.2">
      <c r="A241" s="154"/>
      <c r="B241" s="155"/>
      <c r="C241" s="241"/>
      <c r="D241" s="242"/>
      <c r="E241" s="242"/>
      <c r="F241" s="242"/>
      <c r="G241" s="242"/>
      <c r="H241" s="156"/>
      <c r="I241" s="156"/>
      <c r="J241" s="156"/>
      <c r="K241" s="156"/>
      <c r="L241" s="156"/>
      <c r="M241" s="156"/>
      <c r="N241" s="156"/>
      <c r="O241" s="156"/>
      <c r="P241" s="156"/>
      <c r="Q241" s="156"/>
      <c r="R241" s="156"/>
      <c r="S241" s="156"/>
      <c r="T241" s="156"/>
      <c r="U241" s="156"/>
      <c r="V241" s="156"/>
      <c r="W241" s="156"/>
      <c r="X241" s="156"/>
      <c r="Y241" s="147"/>
      <c r="Z241" s="147"/>
      <c r="AA241" s="147"/>
      <c r="AB241" s="147"/>
      <c r="AC241" s="147"/>
      <c r="AD241" s="147"/>
      <c r="AE241" s="147"/>
      <c r="AF241" s="147"/>
      <c r="AG241" s="147" t="s">
        <v>178</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outlineLevel="1" x14ac:dyDescent="0.2">
      <c r="A242" s="169">
        <v>83</v>
      </c>
      <c r="B242" s="170" t="s">
        <v>1618</v>
      </c>
      <c r="C242" s="179" t="s">
        <v>1619</v>
      </c>
      <c r="D242" s="171" t="s">
        <v>230</v>
      </c>
      <c r="E242" s="172">
        <v>16</v>
      </c>
      <c r="F242" s="173"/>
      <c r="G242" s="174">
        <f>ROUND(E242*F242,2)</f>
        <v>0</v>
      </c>
      <c r="H242" s="173"/>
      <c r="I242" s="174">
        <f>ROUND(E242*H242,2)</f>
        <v>0</v>
      </c>
      <c r="J242" s="173"/>
      <c r="K242" s="174">
        <f>ROUND(E242*J242,2)</f>
        <v>0</v>
      </c>
      <c r="L242" s="174">
        <v>21</v>
      </c>
      <c r="M242" s="174">
        <f>G242*(1+L242/100)</f>
        <v>0</v>
      </c>
      <c r="N242" s="174">
        <v>0</v>
      </c>
      <c r="O242" s="174">
        <f>ROUND(E242*N242,2)</f>
        <v>0</v>
      </c>
      <c r="P242" s="174">
        <v>0</v>
      </c>
      <c r="Q242" s="174">
        <f>ROUND(E242*P242,2)</f>
        <v>0</v>
      </c>
      <c r="R242" s="174" t="s">
        <v>1588</v>
      </c>
      <c r="S242" s="174" t="s">
        <v>169</v>
      </c>
      <c r="T242" s="175" t="s">
        <v>306</v>
      </c>
      <c r="U242" s="156">
        <v>8.2000000000000003E-2</v>
      </c>
      <c r="V242" s="156">
        <f>ROUND(E242*U242,2)</f>
        <v>1.31</v>
      </c>
      <c r="W242" s="156"/>
      <c r="X242" s="156" t="s">
        <v>171</v>
      </c>
      <c r="Y242" s="147"/>
      <c r="Z242" s="147"/>
      <c r="AA242" s="147"/>
      <c r="AB242" s="147"/>
      <c r="AC242" s="147"/>
      <c r="AD242" s="147"/>
      <c r="AE242" s="147"/>
      <c r="AF242" s="147"/>
      <c r="AG242" s="147" t="s">
        <v>1583</v>
      </c>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row>
    <row r="243" spans="1:60" outlineLevel="1" x14ac:dyDescent="0.2">
      <c r="A243" s="154"/>
      <c r="B243" s="155"/>
      <c r="C243" s="243"/>
      <c r="D243" s="244"/>
      <c r="E243" s="244"/>
      <c r="F243" s="244"/>
      <c r="G243" s="244"/>
      <c r="H243" s="156"/>
      <c r="I243" s="156"/>
      <c r="J243" s="156"/>
      <c r="K243" s="156"/>
      <c r="L243" s="156"/>
      <c r="M243" s="156"/>
      <c r="N243" s="156"/>
      <c r="O243" s="156"/>
      <c r="P243" s="156"/>
      <c r="Q243" s="156"/>
      <c r="R243" s="156"/>
      <c r="S243" s="156"/>
      <c r="T243" s="156"/>
      <c r="U243" s="156"/>
      <c r="V243" s="156"/>
      <c r="W243" s="156"/>
      <c r="X243" s="156"/>
      <c r="Y243" s="147"/>
      <c r="Z243" s="147"/>
      <c r="AA243" s="147"/>
      <c r="AB243" s="147"/>
      <c r="AC243" s="147"/>
      <c r="AD243" s="147"/>
      <c r="AE243" s="147"/>
      <c r="AF243" s="147"/>
      <c r="AG243" s="147" t="s">
        <v>178</v>
      </c>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outlineLevel="1" x14ac:dyDescent="0.2">
      <c r="A244" s="169">
        <v>84</v>
      </c>
      <c r="B244" s="170" t="s">
        <v>1620</v>
      </c>
      <c r="C244" s="179" t="s">
        <v>1621</v>
      </c>
      <c r="D244" s="171" t="s">
        <v>477</v>
      </c>
      <c r="E244" s="172">
        <v>5</v>
      </c>
      <c r="F244" s="173"/>
      <c r="G244" s="174">
        <f>ROUND(E244*F244,2)</f>
        <v>0</v>
      </c>
      <c r="H244" s="173"/>
      <c r="I244" s="174">
        <f>ROUND(E244*H244,2)</f>
        <v>0</v>
      </c>
      <c r="J244" s="173"/>
      <c r="K244" s="174">
        <f>ROUND(E244*J244,2)</f>
        <v>0</v>
      </c>
      <c r="L244" s="174">
        <v>21</v>
      </c>
      <c r="M244" s="174">
        <f>G244*(1+L244/100)</f>
        <v>0</v>
      </c>
      <c r="N244" s="174">
        <v>0</v>
      </c>
      <c r="O244" s="174">
        <f>ROUND(E244*N244,2)</f>
        <v>0</v>
      </c>
      <c r="P244" s="174">
        <v>0</v>
      </c>
      <c r="Q244" s="174">
        <f>ROUND(E244*P244,2)</f>
        <v>0</v>
      </c>
      <c r="R244" s="174" t="s">
        <v>1588</v>
      </c>
      <c r="S244" s="174" t="s">
        <v>169</v>
      </c>
      <c r="T244" s="175" t="s">
        <v>306</v>
      </c>
      <c r="U244" s="156">
        <v>0.42499999999999999</v>
      </c>
      <c r="V244" s="156">
        <f>ROUND(E244*U244,2)</f>
        <v>2.13</v>
      </c>
      <c r="W244" s="156"/>
      <c r="X244" s="156" t="s">
        <v>171</v>
      </c>
      <c r="Y244" s="147"/>
      <c r="Z244" s="147"/>
      <c r="AA244" s="147"/>
      <c r="AB244" s="147"/>
      <c r="AC244" s="147"/>
      <c r="AD244" s="147"/>
      <c r="AE244" s="147"/>
      <c r="AF244" s="147"/>
      <c r="AG244" s="147" t="s">
        <v>1583</v>
      </c>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outlineLevel="1" x14ac:dyDescent="0.2">
      <c r="A245" s="154"/>
      <c r="B245" s="155"/>
      <c r="C245" s="243"/>
      <c r="D245" s="244"/>
      <c r="E245" s="244"/>
      <c r="F245" s="244"/>
      <c r="G245" s="244"/>
      <c r="H245" s="156"/>
      <c r="I245" s="156"/>
      <c r="J245" s="156"/>
      <c r="K245" s="156"/>
      <c r="L245" s="156"/>
      <c r="M245" s="156"/>
      <c r="N245" s="156"/>
      <c r="O245" s="156"/>
      <c r="P245" s="156"/>
      <c r="Q245" s="156"/>
      <c r="R245" s="156"/>
      <c r="S245" s="156"/>
      <c r="T245" s="156"/>
      <c r="U245" s="156"/>
      <c r="V245" s="156"/>
      <c r="W245" s="156"/>
      <c r="X245" s="156"/>
      <c r="Y245" s="147"/>
      <c r="Z245" s="147"/>
      <c r="AA245" s="147"/>
      <c r="AB245" s="147"/>
      <c r="AC245" s="147"/>
      <c r="AD245" s="147"/>
      <c r="AE245" s="147"/>
      <c r="AF245" s="147"/>
      <c r="AG245" s="147" t="s">
        <v>178</v>
      </c>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outlineLevel="1" x14ac:dyDescent="0.2">
      <c r="A246" s="169">
        <v>85</v>
      </c>
      <c r="B246" s="170" t="s">
        <v>1622</v>
      </c>
      <c r="C246" s="179" t="s">
        <v>1623</v>
      </c>
      <c r="D246" s="171" t="s">
        <v>477</v>
      </c>
      <c r="E246" s="172">
        <v>1</v>
      </c>
      <c r="F246" s="173"/>
      <c r="G246" s="174">
        <f>ROUND(E246*F246,2)</f>
        <v>0</v>
      </c>
      <c r="H246" s="173"/>
      <c r="I246" s="174">
        <f>ROUND(E246*H246,2)</f>
        <v>0</v>
      </c>
      <c r="J246" s="173"/>
      <c r="K246" s="174">
        <f>ROUND(E246*J246,2)</f>
        <v>0</v>
      </c>
      <c r="L246" s="174">
        <v>21</v>
      </c>
      <c r="M246" s="174">
        <f>G246*(1+L246/100)</f>
        <v>0</v>
      </c>
      <c r="N246" s="174">
        <v>0</v>
      </c>
      <c r="O246" s="174">
        <f>ROUND(E246*N246,2)</f>
        <v>0</v>
      </c>
      <c r="P246" s="174">
        <v>0</v>
      </c>
      <c r="Q246" s="174">
        <f>ROUND(E246*P246,2)</f>
        <v>0</v>
      </c>
      <c r="R246" s="174" t="s">
        <v>1588</v>
      </c>
      <c r="S246" s="174" t="s">
        <v>169</v>
      </c>
      <c r="T246" s="175" t="s">
        <v>306</v>
      </c>
      <c r="U246" s="156">
        <v>0.42499999999999999</v>
      </c>
      <c r="V246" s="156">
        <f>ROUND(E246*U246,2)</f>
        <v>0.43</v>
      </c>
      <c r="W246" s="156"/>
      <c r="X246" s="156" t="s">
        <v>171</v>
      </c>
      <c r="Y246" s="147"/>
      <c r="Z246" s="147"/>
      <c r="AA246" s="147"/>
      <c r="AB246" s="147"/>
      <c r="AC246" s="147"/>
      <c r="AD246" s="147"/>
      <c r="AE246" s="147"/>
      <c r="AF246" s="147"/>
      <c r="AG246" s="147" t="s">
        <v>1583</v>
      </c>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outlineLevel="1" x14ac:dyDescent="0.2">
      <c r="A247" s="154"/>
      <c r="B247" s="155"/>
      <c r="C247" s="243"/>
      <c r="D247" s="244"/>
      <c r="E247" s="244"/>
      <c r="F247" s="244"/>
      <c r="G247" s="244"/>
      <c r="H247" s="156"/>
      <c r="I247" s="156"/>
      <c r="J247" s="156"/>
      <c r="K247" s="156"/>
      <c r="L247" s="156"/>
      <c r="M247" s="156"/>
      <c r="N247" s="156"/>
      <c r="O247" s="156"/>
      <c r="P247" s="156"/>
      <c r="Q247" s="156"/>
      <c r="R247" s="156"/>
      <c r="S247" s="156"/>
      <c r="T247" s="156"/>
      <c r="U247" s="156"/>
      <c r="V247" s="156"/>
      <c r="W247" s="156"/>
      <c r="X247" s="156"/>
      <c r="Y247" s="147"/>
      <c r="Z247" s="147"/>
      <c r="AA247" s="147"/>
      <c r="AB247" s="147"/>
      <c r="AC247" s="147"/>
      <c r="AD247" s="147"/>
      <c r="AE247" s="147"/>
      <c r="AF247" s="147"/>
      <c r="AG247" s="147" t="s">
        <v>178</v>
      </c>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ht="22.5" outlineLevel="1" x14ac:dyDescent="0.2">
      <c r="A248" s="169">
        <v>86</v>
      </c>
      <c r="B248" s="170" t="s">
        <v>1624</v>
      </c>
      <c r="C248" s="179" t="s">
        <v>1625</v>
      </c>
      <c r="D248" s="171" t="s">
        <v>477</v>
      </c>
      <c r="E248" s="172">
        <v>3</v>
      </c>
      <c r="F248" s="173"/>
      <c r="G248" s="174">
        <f>ROUND(E248*F248,2)</f>
        <v>0</v>
      </c>
      <c r="H248" s="173"/>
      <c r="I248" s="174">
        <f>ROUND(E248*H248,2)</f>
        <v>0</v>
      </c>
      <c r="J248" s="173"/>
      <c r="K248" s="174">
        <f>ROUND(E248*J248,2)</f>
        <v>0</v>
      </c>
      <c r="L248" s="174">
        <v>21</v>
      </c>
      <c r="M248" s="174">
        <f>G248*(1+L248/100)</f>
        <v>0</v>
      </c>
      <c r="N248" s="174">
        <v>6.7000000000000002E-4</v>
      </c>
      <c r="O248" s="174">
        <f>ROUND(E248*N248,2)</f>
        <v>0</v>
      </c>
      <c r="P248" s="174">
        <v>0</v>
      </c>
      <c r="Q248" s="174">
        <f>ROUND(E248*P248,2)</f>
        <v>0</v>
      </c>
      <c r="R248" s="174" t="s">
        <v>1588</v>
      </c>
      <c r="S248" s="174" t="s">
        <v>169</v>
      </c>
      <c r="T248" s="175" t="s">
        <v>306</v>
      </c>
      <c r="U248" s="156">
        <v>0.27200000000000002</v>
      </c>
      <c r="V248" s="156">
        <f>ROUND(E248*U248,2)</f>
        <v>0.82</v>
      </c>
      <c r="W248" s="156"/>
      <c r="X248" s="156" t="s">
        <v>171</v>
      </c>
      <c r="Y248" s="147"/>
      <c r="Z248" s="147"/>
      <c r="AA248" s="147"/>
      <c r="AB248" s="147"/>
      <c r="AC248" s="147"/>
      <c r="AD248" s="147"/>
      <c r="AE248" s="147"/>
      <c r="AF248" s="147"/>
      <c r="AG248" s="147" t="s">
        <v>1583</v>
      </c>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row>
    <row r="249" spans="1:60" outlineLevel="1" x14ac:dyDescent="0.2">
      <c r="A249" s="154"/>
      <c r="B249" s="155"/>
      <c r="C249" s="243"/>
      <c r="D249" s="244"/>
      <c r="E249" s="244"/>
      <c r="F249" s="244"/>
      <c r="G249" s="244"/>
      <c r="H249" s="156"/>
      <c r="I249" s="156"/>
      <c r="J249" s="156"/>
      <c r="K249" s="156"/>
      <c r="L249" s="156"/>
      <c r="M249" s="156"/>
      <c r="N249" s="156"/>
      <c r="O249" s="156"/>
      <c r="P249" s="156"/>
      <c r="Q249" s="156"/>
      <c r="R249" s="156"/>
      <c r="S249" s="156"/>
      <c r="T249" s="156"/>
      <c r="U249" s="156"/>
      <c r="V249" s="156"/>
      <c r="W249" s="156"/>
      <c r="X249" s="156"/>
      <c r="Y249" s="147"/>
      <c r="Z249" s="147"/>
      <c r="AA249" s="147"/>
      <c r="AB249" s="147"/>
      <c r="AC249" s="147"/>
      <c r="AD249" s="147"/>
      <c r="AE249" s="147"/>
      <c r="AF249" s="147"/>
      <c r="AG249" s="147" t="s">
        <v>178</v>
      </c>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ht="22.5" outlineLevel="1" x14ac:dyDescent="0.2">
      <c r="A250" s="169">
        <v>87</v>
      </c>
      <c r="B250" s="170" t="s">
        <v>1626</v>
      </c>
      <c r="C250" s="179" t="s">
        <v>1627</v>
      </c>
      <c r="D250" s="171" t="s">
        <v>477</v>
      </c>
      <c r="E250" s="172">
        <v>1</v>
      </c>
      <c r="F250" s="173"/>
      <c r="G250" s="174">
        <f>ROUND(E250*F250,2)</f>
        <v>0</v>
      </c>
      <c r="H250" s="173"/>
      <c r="I250" s="174">
        <f>ROUND(E250*H250,2)</f>
        <v>0</v>
      </c>
      <c r="J250" s="173"/>
      <c r="K250" s="174">
        <f>ROUND(E250*J250,2)</f>
        <v>0</v>
      </c>
      <c r="L250" s="174">
        <v>21</v>
      </c>
      <c r="M250" s="174">
        <f>G250*(1+L250/100)</f>
        <v>0</v>
      </c>
      <c r="N250" s="174">
        <v>7.3999999999999999E-4</v>
      </c>
      <c r="O250" s="174">
        <f>ROUND(E250*N250,2)</f>
        <v>0</v>
      </c>
      <c r="P250" s="174">
        <v>0</v>
      </c>
      <c r="Q250" s="174">
        <f>ROUND(E250*P250,2)</f>
        <v>0</v>
      </c>
      <c r="R250" s="174" t="s">
        <v>1588</v>
      </c>
      <c r="S250" s="174" t="s">
        <v>169</v>
      </c>
      <c r="T250" s="175" t="s">
        <v>306</v>
      </c>
      <c r="U250" s="156">
        <v>0.30199999999999999</v>
      </c>
      <c r="V250" s="156">
        <f>ROUND(E250*U250,2)</f>
        <v>0.3</v>
      </c>
      <c r="W250" s="156"/>
      <c r="X250" s="156" t="s">
        <v>171</v>
      </c>
      <c r="Y250" s="147"/>
      <c r="Z250" s="147"/>
      <c r="AA250" s="147"/>
      <c r="AB250" s="147"/>
      <c r="AC250" s="147"/>
      <c r="AD250" s="147"/>
      <c r="AE250" s="147"/>
      <c r="AF250" s="147"/>
      <c r="AG250" s="147" t="s">
        <v>1583</v>
      </c>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row>
    <row r="251" spans="1:60" outlineLevel="1" x14ac:dyDescent="0.2">
      <c r="A251" s="154"/>
      <c r="B251" s="155"/>
      <c r="C251" s="243"/>
      <c r="D251" s="244"/>
      <c r="E251" s="244"/>
      <c r="F251" s="244"/>
      <c r="G251" s="244"/>
      <c r="H251" s="156"/>
      <c r="I251" s="156"/>
      <c r="J251" s="156"/>
      <c r="K251" s="156"/>
      <c r="L251" s="156"/>
      <c r="M251" s="156"/>
      <c r="N251" s="156"/>
      <c r="O251" s="156"/>
      <c r="P251" s="156"/>
      <c r="Q251" s="156"/>
      <c r="R251" s="156"/>
      <c r="S251" s="156"/>
      <c r="T251" s="156"/>
      <c r="U251" s="156"/>
      <c r="V251" s="156"/>
      <c r="W251" s="156"/>
      <c r="X251" s="156"/>
      <c r="Y251" s="147"/>
      <c r="Z251" s="147"/>
      <c r="AA251" s="147"/>
      <c r="AB251" s="147"/>
      <c r="AC251" s="147"/>
      <c r="AD251" s="147"/>
      <c r="AE251" s="147"/>
      <c r="AF251" s="147"/>
      <c r="AG251" s="147" t="s">
        <v>178</v>
      </c>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ht="22.5" outlineLevel="1" x14ac:dyDescent="0.2">
      <c r="A252" s="169">
        <v>88</v>
      </c>
      <c r="B252" s="170" t="s">
        <v>1628</v>
      </c>
      <c r="C252" s="179" t="s">
        <v>1629</v>
      </c>
      <c r="D252" s="171" t="s">
        <v>1630</v>
      </c>
      <c r="E252" s="172">
        <v>1</v>
      </c>
      <c r="F252" s="173"/>
      <c r="G252" s="174">
        <f>ROUND(E252*F252,2)</f>
        <v>0</v>
      </c>
      <c r="H252" s="173"/>
      <c r="I252" s="174">
        <f>ROUND(E252*H252,2)</f>
        <v>0</v>
      </c>
      <c r="J252" s="173"/>
      <c r="K252" s="174">
        <f>ROUND(E252*J252,2)</f>
        <v>0</v>
      </c>
      <c r="L252" s="174">
        <v>21</v>
      </c>
      <c r="M252" s="174">
        <f>G252*(1+L252/100)</f>
        <v>0</v>
      </c>
      <c r="N252" s="174">
        <v>1.56E-3</v>
      </c>
      <c r="O252" s="174">
        <f>ROUND(E252*N252,2)</f>
        <v>0</v>
      </c>
      <c r="P252" s="174">
        <v>0</v>
      </c>
      <c r="Q252" s="174">
        <f>ROUND(E252*P252,2)</f>
        <v>0</v>
      </c>
      <c r="R252" s="174" t="s">
        <v>1588</v>
      </c>
      <c r="S252" s="174" t="s">
        <v>169</v>
      </c>
      <c r="T252" s="175" t="s">
        <v>306</v>
      </c>
      <c r="U252" s="156">
        <v>0.54</v>
      </c>
      <c r="V252" s="156">
        <f>ROUND(E252*U252,2)</f>
        <v>0.54</v>
      </c>
      <c r="W252" s="156"/>
      <c r="X252" s="156" t="s">
        <v>171</v>
      </c>
      <c r="Y252" s="147"/>
      <c r="Z252" s="147"/>
      <c r="AA252" s="147"/>
      <c r="AB252" s="147"/>
      <c r="AC252" s="147"/>
      <c r="AD252" s="147"/>
      <c r="AE252" s="147"/>
      <c r="AF252" s="147"/>
      <c r="AG252" s="147" t="s">
        <v>1583</v>
      </c>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1" x14ac:dyDescent="0.2">
      <c r="A253" s="154"/>
      <c r="B253" s="155"/>
      <c r="C253" s="243"/>
      <c r="D253" s="244"/>
      <c r="E253" s="244"/>
      <c r="F253" s="244"/>
      <c r="G253" s="244"/>
      <c r="H253" s="156"/>
      <c r="I253" s="156"/>
      <c r="J253" s="156"/>
      <c r="K253" s="156"/>
      <c r="L253" s="156"/>
      <c r="M253" s="156"/>
      <c r="N253" s="156"/>
      <c r="O253" s="156"/>
      <c r="P253" s="156"/>
      <c r="Q253" s="156"/>
      <c r="R253" s="156"/>
      <c r="S253" s="156"/>
      <c r="T253" s="156"/>
      <c r="U253" s="156"/>
      <c r="V253" s="156"/>
      <c r="W253" s="156"/>
      <c r="X253" s="156"/>
      <c r="Y253" s="147"/>
      <c r="Z253" s="147"/>
      <c r="AA253" s="147"/>
      <c r="AB253" s="147"/>
      <c r="AC253" s="147"/>
      <c r="AD253" s="147"/>
      <c r="AE253" s="147"/>
      <c r="AF253" s="147"/>
      <c r="AG253" s="147" t="s">
        <v>178</v>
      </c>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outlineLevel="1" x14ac:dyDescent="0.2">
      <c r="A254" s="169">
        <v>89</v>
      </c>
      <c r="B254" s="170" t="s">
        <v>1631</v>
      </c>
      <c r="C254" s="179" t="s">
        <v>1632</v>
      </c>
      <c r="D254" s="171" t="s">
        <v>477</v>
      </c>
      <c r="E254" s="172">
        <v>1</v>
      </c>
      <c r="F254" s="173"/>
      <c r="G254" s="174">
        <f>ROUND(E254*F254,2)</f>
        <v>0</v>
      </c>
      <c r="H254" s="173"/>
      <c r="I254" s="174">
        <f>ROUND(E254*H254,2)</f>
        <v>0</v>
      </c>
      <c r="J254" s="173"/>
      <c r="K254" s="174">
        <f>ROUND(E254*J254,2)</f>
        <v>0</v>
      </c>
      <c r="L254" s="174">
        <v>21</v>
      </c>
      <c r="M254" s="174">
        <f>G254*(1+L254/100)</f>
        <v>0</v>
      </c>
      <c r="N254" s="174">
        <v>2.1000000000000001E-4</v>
      </c>
      <c r="O254" s="174">
        <f>ROUND(E254*N254,2)</f>
        <v>0</v>
      </c>
      <c r="P254" s="174">
        <v>0</v>
      </c>
      <c r="Q254" s="174">
        <f>ROUND(E254*P254,2)</f>
        <v>0</v>
      </c>
      <c r="R254" s="174"/>
      <c r="S254" s="174" t="s">
        <v>287</v>
      </c>
      <c r="T254" s="175" t="s">
        <v>306</v>
      </c>
      <c r="U254" s="156">
        <v>0</v>
      </c>
      <c r="V254" s="156">
        <f>ROUND(E254*U254,2)</f>
        <v>0</v>
      </c>
      <c r="W254" s="156"/>
      <c r="X254" s="156" t="s">
        <v>171</v>
      </c>
      <c r="Y254" s="147"/>
      <c r="Z254" s="147"/>
      <c r="AA254" s="147"/>
      <c r="AB254" s="147"/>
      <c r="AC254" s="147"/>
      <c r="AD254" s="147"/>
      <c r="AE254" s="147"/>
      <c r="AF254" s="147"/>
      <c r="AG254" s="147" t="s">
        <v>1583</v>
      </c>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row>
    <row r="255" spans="1:60" outlineLevel="1" x14ac:dyDescent="0.2">
      <c r="A255" s="154"/>
      <c r="B255" s="155"/>
      <c r="C255" s="243"/>
      <c r="D255" s="244"/>
      <c r="E255" s="244"/>
      <c r="F255" s="244"/>
      <c r="G255" s="244"/>
      <c r="H255" s="156"/>
      <c r="I255" s="156"/>
      <c r="J255" s="156"/>
      <c r="K255" s="156"/>
      <c r="L255" s="156"/>
      <c r="M255" s="156"/>
      <c r="N255" s="156"/>
      <c r="O255" s="156"/>
      <c r="P255" s="156"/>
      <c r="Q255" s="156"/>
      <c r="R255" s="156"/>
      <c r="S255" s="156"/>
      <c r="T255" s="156"/>
      <c r="U255" s="156"/>
      <c r="V255" s="156"/>
      <c r="W255" s="156"/>
      <c r="X255" s="156"/>
      <c r="Y255" s="147"/>
      <c r="Z255" s="147"/>
      <c r="AA255" s="147"/>
      <c r="AB255" s="147"/>
      <c r="AC255" s="147"/>
      <c r="AD255" s="147"/>
      <c r="AE255" s="147"/>
      <c r="AF255" s="147"/>
      <c r="AG255" s="147" t="s">
        <v>178</v>
      </c>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1" x14ac:dyDescent="0.2">
      <c r="A256" s="169">
        <v>90</v>
      </c>
      <c r="B256" s="170" t="s">
        <v>1633</v>
      </c>
      <c r="C256" s="179" t="s">
        <v>1634</v>
      </c>
      <c r="D256" s="171" t="s">
        <v>477</v>
      </c>
      <c r="E256" s="172">
        <v>1</v>
      </c>
      <c r="F256" s="173"/>
      <c r="G256" s="174">
        <f>ROUND(E256*F256,2)</f>
        <v>0</v>
      </c>
      <c r="H256" s="173"/>
      <c r="I256" s="174">
        <f>ROUND(E256*H256,2)</f>
        <v>0</v>
      </c>
      <c r="J256" s="173"/>
      <c r="K256" s="174">
        <f>ROUND(E256*J256,2)</f>
        <v>0</v>
      </c>
      <c r="L256" s="174">
        <v>21</v>
      </c>
      <c r="M256" s="174">
        <f>G256*(1+L256/100)</f>
        <v>0</v>
      </c>
      <c r="N256" s="174">
        <v>5.5000000000000003E-4</v>
      </c>
      <c r="O256" s="174">
        <f>ROUND(E256*N256,2)</f>
        <v>0</v>
      </c>
      <c r="P256" s="174">
        <v>0</v>
      </c>
      <c r="Q256" s="174">
        <f>ROUND(E256*P256,2)</f>
        <v>0</v>
      </c>
      <c r="R256" s="174"/>
      <c r="S256" s="174" t="s">
        <v>287</v>
      </c>
      <c r="T256" s="175" t="s">
        <v>306</v>
      </c>
      <c r="U256" s="156">
        <v>0</v>
      </c>
      <c r="V256" s="156">
        <f>ROUND(E256*U256,2)</f>
        <v>0</v>
      </c>
      <c r="W256" s="156"/>
      <c r="X256" s="156" t="s">
        <v>171</v>
      </c>
      <c r="Y256" s="147"/>
      <c r="Z256" s="147"/>
      <c r="AA256" s="147"/>
      <c r="AB256" s="147"/>
      <c r="AC256" s="147"/>
      <c r="AD256" s="147"/>
      <c r="AE256" s="147"/>
      <c r="AF256" s="147"/>
      <c r="AG256" s="147" t="s">
        <v>1583</v>
      </c>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1" x14ac:dyDescent="0.2">
      <c r="A257" s="154"/>
      <c r="B257" s="155"/>
      <c r="C257" s="243"/>
      <c r="D257" s="244"/>
      <c r="E257" s="244"/>
      <c r="F257" s="244"/>
      <c r="G257" s="244"/>
      <c r="H257" s="156"/>
      <c r="I257" s="156"/>
      <c r="J257" s="156"/>
      <c r="K257" s="156"/>
      <c r="L257" s="156"/>
      <c r="M257" s="156"/>
      <c r="N257" s="156"/>
      <c r="O257" s="156"/>
      <c r="P257" s="156"/>
      <c r="Q257" s="156"/>
      <c r="R257" s="156"/>
      <c r="S257" s="156"/>
      <c r="T257" s="156"/>
      <c r="U257" s="156"/>
      <c r="V257" s="156"/>
      <c r="W257" s="156"/>
      <c r="X257" s="156"/>
      <c r="Y257" s="147"/>
      <c r="Z257" s="147"/>
      <c r="AA257" s="147"/>
      <c r="AB257" s="147"/>
      <c r="AC257" s="147"/>
      <c r="AD257" s="147"/>
      <c r="AE257" s="147"/>
      <c r="AF257" s="147"/>
      <c r="AG257" s="147" t="s">
        <v>178</v>
      </c>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outlineLevel="1" x14ac:dyDescent="0.2">
      <c r="A258" s="169">
        <v>91</v>
      </c>
      <c r="B258" s="170" t="s">
        <v>1635</v>
      </c>
      <c r="C258" s="179" t="s">
        <v>1636</v>
      </c>
      <c r="D258" s="171" t="s">
        <v>230</v>
      </c>
      <c r="E258" s="172">
        <v>16</v>
      </c>
      <c r="F258" s="173"/>
      <c r="G258" s="174">
        <f>ROUND(E258*F258,2)</f>
        <v>0</v>
      </c>
      <c r="H258" s="173"/>
      <c r="I258" s="174">
        <f>ROUND(E258*H258,2)</f>
        <v>0</v>
      </c>
      <c r="J258" s="173"/>
      <c r="K258" s="174">
        <f>ROUND(E258*J258,2)</f>
        <v>0</v>
      </c>
      <c r="L258" s="174">
        <v>21</v>
      </c>
      <c r="M258" s="174">
        <f>G258*(1+L258/100)</f>
        <v>0</v>
      </c>
      <c r="N258" s="174">
        <v>1.0189999999999999E-2</v>
      </c>
      <c r="O258" s="174">
        <f>ROUND(E258*N258,2)</f>
        <v>0.16</v>
      </c>
      <c r="P258" s="174">
        <v>0</v>
      </c>
      <c r="Q258" s="174">
        <f>ROUND(E258*P258,2)</f>
        <v>0</v>
      </c>
      <c r="R258" s="174" t="s">
        <v>1588</v>
      </c>
      <c r="S258" s="174" t="s">
        <v>169</v>
      </c>
      <c r="T258" s="175" t="s">
        <v>306</v>
      </c>
      <c r="U258" s="156">
        <v>6.7000000000000004E-2</v>
      </c>
      <c r="V258" s="156">
        <f>ROUND(E258*U258,2)</f>
        <v>1.07</v>
      </c>
      <c r="W258" s="156"/>
      <c r="X258" s="156" t="s">
        <v>171</v>
      </c>
      <c r="Y258" s="147"/>
      <c r="Z258" s="147"/>
      <c r="AA258" s="147"/>
      <c r="AB258" s="147"/>
      <c r="AC258" s="147"/>
      <c r="AD258" s="147"/>
      <c r="AE258" s="147"/>
      <c r="AF258" s="147"/>
      <c r="AG258" s="147" t="s">
        <v>1583</v>
      </c>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row>
    <row r="259" spans="1:60" outlineLevel="1" x14ac:dyDescent="0.2">
      <c r="A259" s="154"/>
      <c r="B259" s="155"/>
      <c r="C259" s="243"/>
      <c r="D259" s="244"/>
      <c r="E259" s="244"/>
      <c r="F259" s="244"/>
      <c r="G259" s="244"/>
      <c r="H259" s="156"/>
      <c r="I259" s="156"/>
      <c r="J259" s="156"/>
      <c r="K259" s="156"/>
      <c r="L259" s="156"/>
      <c r="M259" s="156"/>
      <c r="N259" s="156"/>
      <c r="O259" s="156"/>
      <c r="P259" s="156"/>
      <c r="Q259" s="156"/>
      <c r="R259" s="156"/>
      <c r="S259" s="156"/>
      <c r="T259" s="156"/>
      <c r="U259" s="156"/>
      <c r="V259" s="156"/>
      <c r="W259" s="156"/>
      <c r="X259" s="156"/>
      <c r="Y259" s="147"/>
      <c r="Z259" s="147"/>
      <c r="AA259" s="147"/>
      <c r="AB259" s="147"/>
      <c r="AC259" s="147"/>
      <c r="AD259" s="147"/>
      <c r="AE259" s="147"/>
      <c r="AF259" s="147"/>
      <c r="AG259" s="147" t="s">
        <v>178</v>
      </c>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1" x14ac:dyDescent="0.2">
      <c r="A260" s="169">
        <v>92</v>
      </c>
      <c r="B260" s="170" t="s">
        <v>1637</v>
      </c>
      <c r="C260" s="179" t="s">
        <v>1638</v>
      </c>
      <c r="D260" s="171" t="s">
        <v>230</v>
      </c>
      <c r="E260" s="172">
        <v>16</v>
      </c>
      <c r="F260" s="173"/>
      <c r="G260" s="174">
        <f>ROUND(E260*F260,2)</f>
        <v>0</v>
      </c>
      <c r="H260" s="173"/>
      <c r="I260" s="174">
        <f>ROUND(E260*H260,2)</f>
        <v>0</v>
      </c>
      <c r="J260" s="173"/>
      <c r="K260" s="174">
        <f>ROUND(E260*J260,2)</f>
        <v>0</v>
      </c>
      <c r="L260" s="174">
        <v>21</v>
      </c>
      <c r="M260" s="174">
        <f>G260*(1+L260/100)</f>
        <v>0</v>
      </c>
      <c r="N260" s="174">
        <v>3.601E-2</v>
      </c>
      <c r="O260" s="174">
        <f>ROUND(E260*N260,2)</f>
        <v>0.57999999999999996</v>
      </c>
      <c r="P260" s="174">
        <v>0</v>
      </c>
      <c r="Q260" s="174">
        <f>ROUND(E260*P260,2)</f>
        <v>0</v>
      </c>
      <c r="R260" s="174" t="s">
        <v>1588</v>
      </c>
      <c r="S260" s="174" t="s">
        <v>169</v>
      </c>
      <c r="T260" s="175" t="s">
        <v>306</v>
      </c>
      <c r="U260" s="156">
        <v>6.2E-2</v>
      </c>
      <c r="V260" s="156">
        <f>ROUND(E260*U260,2)</f>
        <v>0.99</v>
      </c>
      <c r="W260" s="156"/>
      <c r="X260" s="156" t="s">
        <v>171</v>
      </c>
      <c r="Y260" s="147"/>
      <c r="Z260" s="147"/>
      <c r="AA260" s="147"/>
      <c r="AB260" s="147"/>
      <c r="AC260" s="147"/>
      <c r="AD260" s="147"/>
      <c r="AE260" s="147"/>
      <c r="AF260" s="147"/>
      <c r="AG260" s="147" t="s">
        <v>1583</v>
      </c>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outlineLevel="1" x14ac:dyDescent="0.2">
      <c r="A261" s="154"/>
      <c r="B261" s="155"/>
      <c r="C261" s="243"/>
      <c r="D261" s="244"/>
      <c r="E261" s="244"/>
      <c r="F261" s="244"/>
      <c r="G261" s="244"/>
      <c r="H261" s="156"/>
      <c r="I261" s="156"/>
      <c r="J261" s="156"/>
      <c r="K261" s="156"/>
      <c r="L261" s="156"/>
      <c r="M261" s="156"/>
      <c r="N261" s="156"/>
      <c r="O261" s="156"/>
      <c r="P261" s="156"/>
      <c r="Q261" s="156"/>
      <c r="R261" s="156"/>
      <c r="S261" s="156"/>
      <c r="T261" s="156"/>
      <c r="U261" s="156"/>
      <c r="V261" s="156"/>
      <c r="W261" s="156"/>
      <c r="X261" s="156"/>
      <c r="Y261" s="147"/>
      <c r="Z261" s="147"/>
      <c r="AA261" s="147"/>
      <c r="AB261" s="147"/>
      <c r="AC261" s="147"/>
      <c r="AD261" s="147"/>
      <c r="AE261" s="147"/>
      <c r="AF261" s="147"/>
      <c r="AG261" s="147" t="s">
        <v>178</v>
      </c>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row>
    <row r="262" spans="1:60" outlineLevel="1" x14ac:dyDescent="0.2">
      <c r="A262" s="169">
        <v>93</v>
      </c>
      <c r="B262" s="170" t="s">
        <v>1639</v>
      </c>
      <c r="C262" s="179" t="s">
        <v>1640</v>
      </c>
      <c r="D262" s="171" t="s">
        <v>405</v>
      </c>
      <c r="E262" s="172">
        <v>0.81349000000000005</v>
      </c>
      <c r="F262" s="173"/>
      <c r="G262" s="174">
        <f>ROUND(E262*F262,2)</f>
        <v>0</v>
      </c>
      <c r="H262" s="173"/>
      <c r="I262" s="174">
        <f>ROUND(E262*H262,2)</f>
        <v>0</v>
      </c>
      <c r="J262" s="173"/>
      <c r="K262" s="174">
        <f>ROUND(E262*J262,2)</f>
        <v>0</v>
      </c>
      <c r="L262" s="174">
        <v>21</v>
      </c>
      <c r="M262" s="174">
        <f>G262*(1+L262/100)</f>
        <v>0</v>
      </c>
      <c r="N262" s="174">
        <v>0</v>
      </c>
      <c r="O262" s="174">
        <f>ROUND(E262*N262,2)</f>
        <v>0</v>
      </c>
      <c r="P262" s="174">
        <v>0</v>
      </c>
      <c r="Q262" s="174">
        <f>ROUND(E262*P262,2)</f>
        <v>0</v>
      </c>
      <c r="R262" s="174" t="s">
        <v>1588</v>
      </c>
      <c r="S262" s="174" t="s">
        <v>169</v>
      </c>
      <c r="T262" s="175" t="s">
        <v>306</v>
      </c>
      <c r="U262" s="156">
        <v>1.327</v>
      </c>
      <c r="V262" s="156">
        <f>ROUND(E262*U262,2)</f>
        <v>1.08</v>
      </c>
      <c r="W262" s="156"/>
      <c r="X262" s="156" t="s">
        <v>171</v>
      </c>
      <c r="Y262" s="147"/>
      <c r="Z262" s="147"/>
      <c r="AA262" s="147"/>
      <c r="AB262" s="147"/>
      <c r="AC262" s="147"/>
      <c r="AD262" s="147"/>
      <c r="AE262" s="147"/>
      <c r="AF262" s="147"/>
      <c r="AG262" s="147" t="s">
        <v>1609</v>
      </c>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outlineLevel="1" x14ac:dyDescent="0.2">
      <c r="A263" s="154"/>
      <c r="B263" s="155"/>
      <c r="C263" s="245" t="s">
        <v>1641</v>
      </c>
      <c r="D263" s="246"/>
      <c r="E263" s="246"/>
      <c r="F263" s="246"/>
      <c r="G263" s="246"/>
      <c r="H263" s="156"/>
      <c r="I263" s="156"/>
      <c r="J263" s="156"/>
      <c r="K263" s="156"/>
      <c r="L263" s="156"/>
      <c r="M263" s="156"/>
      <c r="N263" s="156"/>
      <c r="O263" s="156"/>
      <c r="P263" s="156"/>
      <c r="Q263" s="156"/>
      <c r="R263" s="156"/>
      <c r="S263" s="156"/>
      <c r="T263" s="156"/>
      <c r="U263" s="156"/>
      <c r="V263" s="156"/>
      <c r="W263" s="156"/>
      <c r="X263" s="156"/>
      <c r="Y263" s="147"/>
      <c r="Z263" s="147"/>
      <c r="AA263" s="147"/>
      <c r="AB263" s="147"/>
      <c r="AC263" s="147"/>
      <c r="AD263" s="147"/>
      <c r="AE263" s="147"/>
      <c r="AF263" s="147"/>
      <c r="AG263" s="147" t="s">
        <v>174</v>
      </c>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row>
    <row r="264" spans="1:60" outlineLevel="1" x14ac:dyDescent="0.2">
      <c r="A264" s="154"/>
      <c r="B264" s="155"/>
      <c r="C264" s="241"/>
      <c r="D264" s="242"/>
      <c r="E264" s="242"/>
      <c r="F264" s="242"/>
      <c r="G264" s="242"/>
      <c r="H264" s="156"/>
      <c r="I264" s="156"/>
      <c r="J264" s="156"/>
      <c r="K264" s="156"/>
      <c r="L264" s="156"/>
      <c r="M264" s="156"/>
      <c r="N264" s="156"/>
      <c r="O264" s="156"/>
      <c r="P264" s="156"/>
      <c r="Q264" s="156"/>
      <c r="R264" s="156"/>
      <c r="S264" s="156"/>
      <c r="T264" s="156"/>
      <c r="U264" s="156"/>
      <c r="V264" s="156"/>
      <c r="W264" s="156"/>
      <c r="X264" s="156"/>
      <c r="Y264" s="147"/>
      <c r="Z264" s="147"/>
      <c r="AA264" s="147"/>
      <c r="AB264" s="147"/>
      <c r="AC264" s="147"/>
      <c r="AD264" s="147"/>
      <c r="AE264" s="147"/>
      <c r="AF264" s="147"/>
      <c r="AG264" s="147" t="s">
        <v>178</v>
      </c>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outlineLevel="1" x14ac:dyDescent="0.2">
      <c r="A265" s="169">
        <v>94</v>
      </c>
      <c r="B265" s="170" t="s">
        <v>1642</v>
      </c>
      <c r="C265" s="179" t="s">
        <v>1643</v>
      </c>
      <c r="D265" s="171" t="s">
        <v>230</v>
      </c>
      <c r="E265" s="172">
        <v>10</v>
      </c>
      <c r="F265" s="173"/>
      <c r="G265" s="174">
        <f>ROUND(E265*F265,2)</f>
        <v>0</v>
      </c>
      <c r="H265" s="173"/>
      <c r="I265" s="174">
        <f>ROUND(E265*H265,2)</f>
        <v>0</v>
      </c>
      <c r="J265" s="173"/>
      <c r="K265" s="174">
        <f>ROUND(E265*J265,2)</f>
        <v>0</v>
      </c>
      <c r="L265" s="174">
        <v>21</v>
      </c>
      <c r="M265" s="174">
        <f>G265*(1+L265/100)</f>
        <v>0</v>
      </c>
      <c r="N265" s="174">
        <v>2.0000000000000002E-5</v>
      </c>
      <c r="O265" s="174">
        <f>ROUND(E265*N265,2)</f>
        <v>0</v>
      </c>
      <c r="P265" s="174">
        <v>0</v>
      </c>
      <c r="Q265" s="174">
        <f>ROUND(E265*P265,2)</f>
        <v>0</v>
      </c>
      <c r="R265" s="174"/>
      <c r="S265" s="174" t="s">
        <v>287</v>
      </c>
      <c r="T265" s="175" t="s">
        <v>306</v>
      </c>
      <c r="U265" s="156">
        <v>0</v>
      </c>
      <c r="V265" s="156">
        <f>ROUND(E265*U265,2)</f>
        <v>0</v>
      </c>
      <c r="W265" s="156"/>
      <c r="X265" s="156" t="s">
        <v>437</v>
      </c>
      <c r="Y265" s="147"/>
      <c r="Z265" s="147"/>
      <c r="AA265" s="147"/>
      <c r="AB265" s="147"/>
      <c r="AC265" s="147"/>
      <c r="AD265" s="147"/>
      <c r="AE265" s="147"/>
      <c r="AF265" s="147"/>
      <c r="AG265" s="147" t="s">
        <v>1644</v>
      </c>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row>
    <row r="266" spans="1:60" outlineLevel="1" x14ac:dyDescent="0.2">
      <c r="A266" s="154"/>
      <c r="B266" s="155"/>
      <c r="C266" s="243"/>
      <c r="D266" s="244"/>
      <c r="E266" s="244"/>
      <c r="F266" s="244"/>
      <c r="G266" s="244"/>
      <c r="H266" s="156"/>
      <c r="I266" s="156"/>
      <c r="J266" s="156"/>
      <c r="K266" s="156"/>
      <c r="L266" s="156"/>
      <c r="M266" s="156"/>
      <c r="N266" s="156"/>
      <c r="O266" s="156"/>
      <c r="P266" s="156"/>
      <c r="Q266" s="156"/>
      <c r="R266" s="156"/>
      <c r="S266" s="156"/>
      <c r="T266" s="156"/>
      <c r="U266" s="156"/>
      <c r="V266" s="156"/>
      <c r="W266" s="156"/>
      <c r="X266" s="156"/>
      <c r="Y266" s="147"/>
      <c r="Z266" s="147"/>
      <c r="AA266" s="147"/>
      <c r="AB266" s="147"/>
      <c r="AC266" s="147"/>
      <c r="AD266" s="147"/>
      <c r="AE266" s="147"/>
      <c r="AF266" s="147"/>
      <c r="AG266" s="147" t="s">
        <v>178</v>
      </c>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row>
    <row r="267" spans="1:60" outlineLevel="1" x14ac:dyDescent="0.2">
      <c r="A267" s="169">
        <v>95</v>
      </c>
      <c r="B267" s="170" t="s">
        <v>1642</v>
      </c>
      <c r="C267" s="179" t="s">
        <v>1645</v>
      </c>
      <c r="D267" s="171" t="s">
        <v>230</v>
      </c>
      <c r="E267" s="172">
        <v>2</v>
      </c>
      <c r="F267" s="173"/>
      <c r="G267" s="174">
        <f>ROUND(E267*F267,2)</f>
        <v>0</v>
      </c>
      <c r="H267" s="173"/>
      <c r="I267" s="174">
        <f>ROUND(E267*H267,2)</f>
        <v>0</v>
      </c>
      <c r="J267" s="173"/>
      <c r="K267" s="174">
        <f>ROUND(E267*J267,2)</f>
        <v>0</v>
      </c>
      <c r="L267" s="174">
        <v>21</v>
      </c>
      <c r="M267" s="174">
        <f>G267*(1+L267/100)</f>
        <v>0</v>
      </c>
      <c r="N267" s="174">
        <v>3.0000000000000001E-5</v>
      </c>
      <c r="O267" s="174">
        <f>ROUND(E267*N267,2)</f>
        <v>0</v>
      </c>
      <c r="P267" s="174">
        <v>0</v>
      </c>
      <c r="Q267" s="174">
        <f>ROUND(E267*P267,2)</f>
        <v>0</v>
      </c>
      <c r="R267" s="174"/>
      <c r="S267" s="174" t="s">
        <v>287</v>
      </c>
      <c r="T267" s="175" t="s">
        <v>306</v>
      </c>
      <c r="U267" s="156">
        <v>0</v>
      </c>
      <c r="V267" s="156">
        <f>ROUND(E267*U267,2)</f>
        <v>0</v>
      </c>
      <c r="W267" s="156"/>
      <c r="X267" s="156" t="s">
        <v>1518</v>
      </c>
      <c r="Y267" s="147"/>
      <c r="Z267" s="147"/>
      <c r="AA267" s="147"/>
      <c r="AB267" s="147"/>
      <c r="AC267" s="147"/>
      <c r="AD267" s="147"/>
      <c r="AE267" s="147"/>
      <c r="AF267" s="147"/>
      <c r="AG267" s="147" t="s">
        <v>1519</v>
      </c>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row>
    <row r="268" spans="1:60" outlineLevel="1" x14ac:dyDescent="0.2">
      <c r="A268" s="154"/>
      <c r="B268" s="155"/>
      <c r="C268" s="243"/>
      <c r="D268" s="244"/>
      <c r="E268" s="244"/>
      <c r="F268" s="244"/>
      <c r="G268" s="244"/>
      <c r="H268" s="156"/>
      <c r="I268" s="156"/>
      <c r="J268" s="156"/>
      <c r="K268" s="156"/>
      <c r="L268" s="156"/>
      <c r="M268" s="156"/>
      <c r="N268" s="156"/>
      <c r="O268" s="156"/>
      <c r="P268" s="156"/>
      <c r="Q268" s="156"/>
      <c r="R268" s="156"/>
      <c r="S268" s="156"/>
      <c r="T268" s="156"/>
      <c r="U268" s="156"/>
      <c r="V268" s="156"/>
      <c r="W268" s="156"/>
      <c r="X268" s="156"/>
      <c r="Y268" s="147"/>
      <c r="Z268" s="147"/>
      <c r="AA268" s="147"/>
      <c r="AB268" s="147"/>
      <c r="AC268" s="147"/>
      <c r="AD268" s="147"/>
      <c r="AE268" s="147"/>
      <c r="AF268" s="147"/>
      <c r="AG268" s="147" t="s">
        <v>178</v>
      </c>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row>
    <row r="269" spans="1:60" outlineLevel="1" x14ac:dyDescent="0.2">
      <c r="A269" s="169">
        <v>96</v>
      </c>
      <c r="B269" s="170" t="s">
        <v>1646</v>
      </c>
      <c r="C269" s="179" t="s">
        <v>1647</v>
      </c>
      <c r="D269" s="171" t="s">
        <v>230</v>
      </c>
      <c r="E269" s="172">
        <v>2</v>
      </c>
      <c r="F269" s="173"/>
      <c r="G269" s="174">
        <f>ROUND(E269*F269,2)</f>
        <v>0</v>
      </c>
      <c r="H269" s="173"/>
      <c r="I269" s="174">
        <f>ROUND(E269*H269,2)</f>
        <v>0</v>
      </c>
      <c r="J269" s="173"/>
      <c r="K269" s="174">
        <f>ROUND(E269*J269,2)</f>
        <v>0</v>
      </c>
      <c r="L269" s="174">
        <v>21</v>
      </c>
      <c r="M269" s="174">
        <f>G269*(1+L269/100)</f>
        <v>0</v>
      </c>
      <c r="N269" s="174">
        <v>3.0000000000000001E-5</v>
      </c>
      <c r="O269" s="174">
        <f>ROUND(E269*N269,2)</f>
        <v>0</v>
      </c>
      <c r="P269" s="174">
        <v>0</v>
      </c>
      <c r="Q269" s="174">
        <f>ROUND(E269*P269,2)</f>
        <v>0</v>
      </c>
      <c r="R269" s="174"/>
      <c r="S269" s="174" t="s">
        <v>287</v>
      </c>
      <c r="T269" s="175" t="s">
        <v>306</v>
      </c>
      <c r="U269" s="156">
        <v>0</v>
      </c>
      <c r="V269" s="156">
        <f>ROUND(E269*U269,2)</f>
        <v>0</v>
      </c>
      <c r="W269" s="156"/>
      <c r="X269" s="156" t="s">
        <v>437</v>
      </c>
      <c r="Y269" s="147"/>
      <c r="Z269" s="147"/>
      <c r="AA269" s="147"/>
      <c r="AB269" s="147"/>
      <c r="AC269" s="147"/>
      <c r="AD269" s="147"/>
      <c r="AE269" s="147"/>
      <c r="AF269" s="147"/>
      <c r="AG269" s="147" t="s">
        <v>1644</v>
      </c>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row>
    <row r="270" spans="1:60" outlineLevel="1" x14ac:dyDescent="0.2">
      <c r="A270" s="154"/>
      <c r="B270" s="155"/>
      <c r="C270" s="243"/>
      <c r="D270" s="244"/>
      <c r="E270" s="244"/>
      <c r="F270" s="244"/>
      <c r="G270" s="244"/>
      <c r="H270" s="156"/>
      <c r="I270" s="156"/>
      <c r="J270" s="156"/>
      <c r="K270" s="156"/>
      <c r="L270" s="156"/>
      <c r="M270" s="156"/>
      <c r="N270" s="156"/>
      <c r="O270" s="156"/>
      <c r="P270" s="156"/>
      <c r="Q270" s="156"/>
      <c r="R270" s="156"/>
      <c r="S270" s="156"/>
      <c r="T270" s="156"/>
      <c r="U270" s="156"/>
      <c r="V270" s="156"/>
      <c r="W270" s="156"/>
      <c r="X270" s="156"/>
      <c r="Y270" s="147"/>
      <c r="Z270" s="147"/>
      <c r="AA270" s="147"/>
      <c r="AB270" s="147"/>
      <c r="AC270" s="147"/>
      <c r="AD270" s="147"/>
      <c r="AE270" s="147"/>
      <c r="AF270" s="147"/>
      <c r="AG270" s="147" t="s">
        <v>178</v>
      </c>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row>
    <row r="271" spans="1:60" outlineLevel="1" x14ac:dyDescent="0.2">
      <c r="A271" s="169">
        <v>97</v>
      </c>
      <c r="B271" s="170" t="s">
        <v>1648</v>
      </c>
      <c r="C271" s="179" t="s">
        <v>1649</v>
      </c>
      <c r="D271" s="171" t="s">
        <v>230</v>
      </c>
      <c r="E271" s="172">
        <v>2</v>
      </c>
      <c r="F271" s="173"/>
      <c r="G271" s="174">
        <f>ROUND(E271*F271,2)</f>
        <v>0</v>
      </c>
      <c r="H271" s="173"/>
      <c r="I271" s="174">
        <f>ROUND(E271*H271,2)</f>
        <v>0</v>
      </c>
      <c r="J271" s="173"/>
      <c r="K271" s="174">
        <f>ROUND(E271*J271,2)</f>
        <v>0</v>
      </c>
      <c r="L271" s="174">
        <v>21</v>
      </c>
      <c r="M271" s="174">
        <f>G271*(1+L271/100)</f>
        <v>0</v>
      </c>
      <c r="N271" s="174">
        <v>4.0000000000000003E-5</v>
      </c>
      <c r="O271" s="174">
        <f>ROUND(E271*N271,2)</f>
        <v>0</v>
      </c>
      <c r="P271" s="174">
        <v>0</v>
      </c>
      <c r="Q271" s="174">
        <f>ROUND(E271*P271,2)</f>
        <v>0</v>
      </c>
      <c r="R271" s="174"/>
      <c r="S271" s="174" t="s">
        <v>287</v>
      </c>
      <c r="T271" s="175" t="s">
        <v>306</v>
      </c>
      <c r="U271" s="156">
        <v>0</v>
      </c>
      <c r="V271" s="156">
        <f>ROUND(E271*U271,2)</f>
        <v>0</v>
      </c>
      <c r="W271" s="156"/>
      <c r="X271" s="156" t="s">
        <v>437</v>
      </c>
      <c r="Y271" s="147"/>
      <c r="Z271" s="147"/>
      <c r="AA271" s="147"/>
      <c r="AB271" s="147"/>
      <c r="AC271" s="147"/>
      <c r="AD271" s="147"/>
      <c r="AE271" s="147"/>
      <c r="AF271" s="147"/>
      <c r="AG271" s="147" t="s">
        <v>1644</v>
      </c>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row>
    <row r="272" spans="1:60" outlineLevel="1" x14ac:dyDescent="0.2">
      <c r="A272" s="154"/>
      <c r="B272" s="155"/>
      <c r="C272" s="243"/>
      <c r="D272" s="244"/>
      <c r="E272" s="244"/>
      <c r="F272" s="244"/>
      <c r="G272" s="244"/>
      <c r="H272" s="156"/>
      <c r="I272" s="156"/>
      <c r="J272" s="156"/>
      <c r="K272" s="156"/>
      <c r="L272" s="156"/>
      <c r="M272" s="156"/>
      <c r="N272" s="156"/>
      <c r="O272" s="156"/>
      <c r="P272" s="156"/>
      <c r="Q272" s="156"/>
      <c r="R272" s="156"/>
      <c r="S272" s="156"/>
      <c r="T272" s="156"/>
      <c r="U272" s="156"/>
      <c r="V272" s="156"/>
      <c r="W272" s="156"/>
      <c r="X272" s="156"/>
      <c r="Y272" s="147"/>
      <c r="Z272" s="147"/>
      <c r="AA272" s="147"/>
      <c r="AB272" s="147"/>
      <c r="AC272" s="147"/>
      <c r="AD272" s="147"/>
      <c r="AE272" s="147"/>
      <c r="AF272" s="147"/>
      <c r="AG272" s="147" t="s">
        <v>178</v>
      </c>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row>
    <row r="273" spans="1:60" x14ac:dyDescent="0.2">
      <c r="A273" s="163" t="s">
        <v>163</v>
      </c>
      <c r="B273" s="164" t="s">
        <v>120</v>
      </c>
      <c r="C273" s="178" t="s">
        <v>121</v>
      </c>
      <c r="D273" s="165"/>
      <c r="E273" s="166"/>
      <c r="F273" s="167"/>
      <c r="G273" s="167">
        <f>SUMIF(AG274:AG294,"&lt;&gt;NOR",G274:G294)</f>
        <v>0</v>
      </c>
      <c r="H273" s="167"/>
      <c r="I273" s="167">
        <f>SUM(I274:I294)</f>
        <v>0</v>
      </c>
      <c r="J273" s="167"/>
      <c r="K273" s="167">
        <f>SUM(K274:K294)</f>
        <v>0</v>
      </c>
      <c r="L273" s="167"/>
      <c r="M273" s="167">
        <f>SUM(M274:M294)</f>
        <v>0</v>
      </c>
      <c r="N273" s="167"/>
      <c r="O273" s="167">
        <f>SUM(O274:O294)</f>
        <v>0.09</v>
      </c>
      <c r="P273" s="167"/>
      <c r="Q273" s="167">
        <f>SUM(Q274:Q294)</f>
        <v>0</v>
      </c>
      <c r="R273" s="167"/>
      <c r="S273" s="167"/>
      <c r="T273" s="168"/>
      <c r="U273" s="162"/>
      <c r="V273" s="162">
        <f>SUM(V274:V294)</f>
        <v>4.87</v>
      </c>
      <c r="W273" s="162"/>
      <c r="X273" s="162"/>
      <c r="AG273" t="s">
        <v>164</v>
      </c>
    </row>
    <row r="274" spans="1:60" ht="22.5" outlineLevel="1" x14ac:dyDescent="0.2">
      <c r="A274" s="169">
        <v>98</v>
      </c>
      <c r="B274" s="170" t="s">
        <v>1650</v>
      </c>
      <c r="C274" s="179" t="s">
        <v>1651</v>
      </c>
      <c r="D274" s="171" t="s">
        <v>1414</v>
      </c>
      <c r="E274" s="172">
        <v>1</v>
      </c>
      <c r="F274" s="173"/>
      <c r="G274" s="174">
        <f>ROUND(E274*F274,2)</f>
        <v>0</v>
      </c>
      <c r="H274" s="173"/>
      <c r="I274" s="174">
        <f>ROUND(E274*H274,2)</f>
        <v>0</v>
      </c>
      <c r="J274" s="173"/>
      <c r="K274" s="174">
        <f>ROUND(E274*J274,2)</f>
        <v>0</v>
      </c>
      <c r="L274" s="174">
        <v>21</v>
      </c>
      <c r="M274" s="174">
        <f>G274*(1+L274/100)</f>
        <v>0</v>
      </c>
      <c r="N274" s="174">
        <v>1.7590000000000001E-2</v>
      </c>
      <c r="O274" s="174">
        <f>ROUND(E274*N274,2)</f>
        <v>0.02</v>
      </c>
      <c r="P274" s="174">
        <v>0</v>
      </c>
      <c r="Q274" s="174">
        <f>ROUND(E274*P274,2)</f>
        <v>0</v>
      </c>
      <c r="R274" s="174" t="s">
        <v>1588</v>
      </c>
      <c r="S274" s="174" t="s">
        <v>1652</v>
      </c>
      <c r="T274" s="175" t="s">
        <v>306</v>
      </c>
      <c r="U274" s="156">
        <v>0.97299999999999998</v>
      </c>
      <c r="V274" s="156">
        <f>ROUND(E274*U274,2)</f>
        <v>0.97</v>
      </c>
      <c r="W274" s="156"/>
      <c r="X274" s="156" t="s">
        <v>171</v>
      </c>
      <c r="Y274" s="147"/>
      <c r="Z274" s="147"/>
      <c r="AA274" s="147"/>
      <c r="AB274" s="147"/>
      <c r="AC274" s="147"/>
      <c r="AD274" s="147"/>
      <c r="AE274" s="147"/>
      <c r="AF274" s="147"/>
      <c r="AG274" s="147" t="s">
        <v>1583</v>
      </c>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row>
    <row r="275" spans="1:60" outlineLevel="1" x14ac:dyDescent="0.2">
      <c r="A275" s="154"/>
      <c r="B275" s="155"/>
      <c r="C275" s="243"/>
      <c r="D275" s="244"/>
      <c r="E275" s="244"/>
      <c r="F275" s="244"/>
      <c r="G275" s="244"/>
      <c r="H275" s="156"/>
      <c r="I275" s="156"/>
      <c r="J275" s="156"/>
      <c r="K275" s="156"/>
      <c r="L275" s="156"/>
      <c r="M275" s="156"/>
      <c r="N275" s="156"/>
      <c r="O275" s="156"/>
      <c r="P275" s="156"/>
      <c r="Q275" s="156"/>
      <c r="R275" s="156"/>
      <c r="S275" s="156"/>
      <c r="T275" s="156"/>
      <c r="U275" s="156"/>
      <c r="V275" s="156"/>
      <c r="W275" s="156"/>
      <c r="X275" s="156"/>
      <c r="Y275" s="147"/>
      <c r="Z275" s="147"/>
      <c r="AA275" s="147"/>
      <c r="AB275" s="147"/>
      <c r="AC275" s="147"/>
      <c r="AD275" s="147"/>
      <c r="AE275" s="147"/>
      <c r="AF275" s="147"/>
      <c r="AG275" s="147" t="s">
        <v>178</v>
      </c>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row>
    <row r="276" spans="1:60" outlineLevel="1" x14ac:dyDescent="0.2">
      <c r="A276" s="169">
        <v>99</v>
      </c>
      <c r="B276" s="170" t="s">
        <v>1653</v>
      </c>
      <c r="C276" s="179" t="s">
        <v>1654</v>
      </c>
      <c r="D276" s="171" t="s">
        <v>1414</v>
      </c>
      <c r="E276" s="172">
        <v>1</v>
      </c>
      <c r="F276" s="173"/>
      <c r="G276" s="174">
        <f>ROUND(E276*F276,2)</f>
        <v>0</v>
      </c>
      <c r="H276" s="173"/>
      <c r="I276" s="174">
        <f>ROUND(E276*H276,2)</f>
        <v>0</v>
      </c>
      <c r="J276" s="173"/>
      <c r="K276" s="174">
        <f>ROUND(E276*J276,2)</f>
        <v>0</v>
      </c>
      <c r="L276" s="174">
        <v>21</v>
      </c>
      <c r="M276" s="174">
        <f>G276*(1+L276/100)</f>
        <v>0</v>
      </c>
      <c r="N276" s="174">
        <v>1.4250000000000001E-2</v>
      </c>
      <c r="O276" s="174">
        <f>ROUND(E276*N276,2)</f>
        <v>0.01</v>
      </c>
      <c r="P276" s="174">
        <v>0</v>
      </c>
      <c r="Q276" s="174">
        <f>ROUND(E276*P276,2)</f>
        <v>0</v>
      </c>
      <c r="R276" s="174" t="s">
        <v>1588</v>
      </c>
      <c r="S276" s="174" t="s">
        <v>1568</v>
      </c>
      <c r="T276" s="175" t="s">
        <v>306</v>
      </c>
      <c r="U276" s="156">
        <v>1.2</v>
      </c>
      <c r="V276" s="156">
        <f>ROUND(E276*U276,2)</f>
        <v>1.2</v>
      </c>
      <c r="W276" s="156"/>
      <c r="X276" s="156" t="s">
        <v>171</v>
      </c>
      <c r="Y276" s="147"/>
      <c r="Z276" s="147"/>
      <c r="AA276" s="147"/>
      <c r="AB276" s="147"/>
      <c r="AC276" s="147"/>
      <c r="AD276" s="147"/>
      <c r="AE276" s="147"/>
      <c r="AF276" s="147"/>
      <c r="AG276" s="147" t="s">
        <v>1583</v>
      </c>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row>
    <row r="277" spans="1:60" outlineLevel="1" x14ac:dyDescent="0.2">
      <c r="A277" s="154"/>
      <c r="B277" s="155"/>
      <c r="C277" s="243"/>
      <c r="D277" s="244"/>
      <c r="E277" s="244"/>
      <c r="F277" s="244"/>
      <c r="G277" s="244"/>
      <c r="H277" s="156"/>
      <c r="I277" s="156"/>
      <c r="J277" s="156"/>
      <c r="K277" s="156"/>
      <c r="L277" s="156"/>
      <c r="M277" s="156"/>
      <c r="N277" s="156"/>
      <c r="O277" s="156"/>
      <c r="P277" s="156"/>
      <c r="Q277" s="156"/>
      <c r="R277" s="156"/>
      <c r="S277" s="156"/>
      <c r="T277" s="156"/>
      <c r="U277" s="156"/>
      <c r="V277" s="156"/>
      <c r="W277" s="156"/>
      <c r="X277" s="156"/>
      <c r="Y277" s="147"/>
      <c r="Z277" s="147"/>
      <c r="AA277" s="147"/>
      <c r="AB277" s="147"/>
      <c r="AC277" s="147"/>
      <c r="AD277" s="147"/>
      <c r="AE277" s="147"/>
      <c r="AF277" s="147"/>
      <c r="AG277" s="147" t="s">
        <v>178</v>
      </c>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row>
    <row r="278" spans="1:60" outlineLevel="1" x14ac:dyDescent="0.2">
      <c r="A278" s="169">
        <v>100</v>
      </c>
      <c r="B278" s="170" t="s">
        <v>1655</v>
      </c>
      <c r="C278" s="179" t="s">
        <v>1656</v>
      </c>
      <c r="D278" s="171" t="s">
        <v>1414</v>
      </c>
      <c r="E278" s="172">
        <v>1</v>
      </c>
      <c r="F278" s="173"/>
      <c r="G278" s="174">
        <f>ROUND(E278*F278,2)</f>
        <v>0</v>
      </c>
      <c r="H278" s="173"/>
      <c r="I278" s="174">
        <f>ROUND(E278*H278,2)</f>
        <v>0</v>
      </c>
      <c r="J278" s="173"/>
      <c r="K278" s="174">
        <f>ROUND(E278*J278,2)</f>
        <v>0</v>
      </c>
      <c r="L278" s="174">
        <v>21</v>
      </c>
      <c r="M278" s="174">
        <f>G278*(1+L278/100)</f>
        <v>0</v>
      </c>
      <c r="N278" s="174">
        <v>1.882E-2</v>
      </c>
      <c r="O278" s="174">
        <f>ROUND(E278*N278,2)</f>
        <v>0.02</v>
      </c>
      <c r="P278" s="174">
        <v>0</v>
      </c>
      <c r="Q278" s="174">
        <f>ROUND(E278*P278,2)</f>
        <v>0</v>
      </c>
      <c r="R278" s="174" t="s">
        <v>1588</v>
      </c>
      <c r="S278" s="174" t="s">
        <v>1657</v>
      </c>
      <c r="T278" s="175" t="s">
        <v>306</v>
      </c>
      <c r="U278" s="156">
        <v>1.2529999999999999</v>
      </c>
      <c r="V278" s="156">
        <f>ROUND(E278*U278,2)</f>
        <v>1.25</v>
      </c>
      <c r="W278" s="156"/>
      <c r="X278" s="156" t="s">
        <v>171</v>
      </c>
      <c r="Y278" s="147"/>
      <c r="Z278" s="147"/>
      <c r="AA278" s="147"/>
      <c r="AB278" s="147"/>
      <c r="AC278" s="147"/>
      <c r="AD278" s="147"/>
      <c r="AE278" s="147"/>
      <c r="AF278" s="147"/>
      <c r="AG278" s="147" t="s">
        <v>1583</v>
      </c>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row>
    <row r="279" spans="1:60" outlineLevel="1" x14ac:dyDescent="0.2">
      <c r="A279" s="154"/>
      <c r="B279" s="155"/>
      <c r="C279" s="243"/>
      <c r="D279" s="244"/>
      <c r="E279" s="244"/>
      <c r="F279" s="244"/>
      <c r="G279" s="244"/>
      <c r="H279" s="156"/>
      <c r="I279" s="156"/>
      <c r="J279" s="156"/>
      <c r="K279" s="156"/>
      <c r="L279" s="156"/>
      <c r="M279" s="156"/>
      <c r="N279" s="156"/>
      <c r="O279" s="156"/>
      <c r="P279" s="156"/>
      <c r="Q279" s="156"/>
      <c r="R279" s="156"/>
      <c r="S279" s="156"/>
      <c r="T279" s="156"/>
      <c r="U279" s="156"/>
      <c r="V279" s="156"/>
      <c r="W279" s="156"/>
      <c r="X279" s="156"/>
      <c r="Y279" s="147"/>
      <c r="Z279" s="147"/>
      <c r="AA279" s="147"/>
      <c r="AB279" s="147"/>
      <c r="AC279" s="147"/>
      <c r="AD279" s="147"/>
      <c r="AE279" s="147"/>
      <c r="AF279" s="147"/>
      <c r="AG279" s="147" t="s">
        <v>178</v>
      </c>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row>
    <row r="280" spans="1:60" outlineLevel="1" x14ac:dyDescent="0.2">
      <c r="A280" s="169">
        <v>101</v>
      </c>
      <c r="B280" s="170" t="s">
        <v>1658</v>
      </c>
      <c r="C280" s="179" t="s">
        <v>1659</v>
      </c>
      <c r="D280" s="171" t="s">
        <v>1414</v>
      </c>
      <c r="E280" s="172">
        <v>1</v>
      </c>
      <c r="F280" s="173"/>
      <c r="G280" s="174">
        <f>ROUND(E280*F280,2)</f>
        <v>0</v>
      </c>
      <c r="H280" s="173"/>
      <c r="I280" s="174">
        <f>ROUND(E280*H280,2)</f>
        <v>0</v>
      </c>
      <c r="J280" s="173"/>
      <c r="K280" s="174">
        <f>ROUND(E280*J280,2)</f>
        <v>0</v>
      </c>
      <c r="L280" s="174">
        <v>21</v>
      </c>
      <c r="M280" s="174">
        <f>G280*(1+L280/100)</f>
        <v>0</v>
      </c>
      <c r="N280" s="174">
        <v>0</v>
      </c>
      <c r="O280" s="174">
        <f>ROUND(E280*N280,2)</f>
        <v>0</v>
      </c>
      <c r="P280" s="174">
        <v>0</v>
      </c>
      <c r="Q280" s="174">
        <f>ROUND(E280*P280,2)</f>
        <v>0</v>
      </c>
      <c r="R280" s="174"/>
      <c r="S280" s="174" t="s">
        <v>287</v>
      </c>
      <c r="T280" s="175" t="s">
        <v>306</v>
      </c>
      <c r="U280" s="156">
        <v>0</v>
      </c>
      <c r="V280" s="156">
        <f>ROUND(E280*U280,2)</f>
        <v>0</v>
      </c>
      <c r="W280" s="156"/>
      <c r="X280" s="156" t="s">
        <v>171</v>
      </c>
      <c r="Y280" s="147"/>
      <c r="Z280" s="147"/>
      <c r="AA280" s="147"/>
      <c r="AB280" s="147"/>
      <c r="AC280" s="147"/>
      <c r="AD280" s="147"/>
      <c r="AE280" s="147"/>
      <c r="AF280" s="147"/>
      <c r="AG280" s="147" t="s">
        <v>1364</v>
      </c>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row>
    <row r="281" spans="1:60" outlineLevel="1" x14ac:dyDescent="0.2">
      <c r="A281" s="154"/>
      <c r="B281" s="155"/>
      <c r="C281" s="243"/>
      <c r="D281" s="244"/>
      <c r="E281" s="244"/>
      <c r="F281" s="244"/>
      <c r="G281" s="244"/>
      <c r="H281" s="156"/>
      <c r="I281" s="156"/>
      <c r="J281" s="156"/>
      <c r="K281" s="156"/>
      <c r="L281" s="156"/>
      <c r="M281" s="156"/>
      <c r="N281" s="156"/>
      <c r="O281" s="156"/>
      <c r="P281" s="156"/>
      <c r="Q281" s="156"/>
      <c r="R281" s="156"/>
      <c r="S281" s="156"/>
      <c r="T281" s="156"/>
      <c r="U281" s="156"/>
      <c r="V281" s="156"/>
      <c r="W281" s="156"/>
      <c r="X281" s="156"/>
      <c r="Y281" s="147"/>
      <c r="Z281" s="147"/>
      <c r="AA281" s="147"/>
      <c r="AB281" s="147"/>
      <c r="AC281" s="147"/>
      <c r="AD281" s="147"/>
      <c r="AE281" s="147"/>
      <c r="AF281" s="147"/>
      <c r="AG281" s="147" t="s">
        <v>178</v>
      </c>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row>
    <row r="282" spans="1:60" outlineLevel="1" x14ac:dyDescent="0.2">
      <c r="A282" s="169">
        <v>102</v>
      </c>
      <c r="B282" s="170" t="s">
        <v>1660</v>
      </c>
      <c r="C282" s="179" t="s">
        <v>1661</v>
      </c>
      <c r="D282" s="171" t="s">
        <v>1414</v>
      </c>
      <c r="E282" s="172">
        <v>1</v>
      </c>
      <c r="F282" s="173"/>
      <c r="G282" s="174">
        <f>ROUND(E282*F282,2)</f>
        <v>0</v>
      </c>
      <c r="H282" s="173"/>
      <c r="I282" s="174">
        <f>ROUND(E282*H282,2)</f>
        <v>0</v>
      </c>
      <c r="J282" s="173"/>
      <c r="K282" s="174">
        <f>ROUND(E282*J282,2)</f>
        <v>0</v>
      </c>
      <c r="L282" s="174">
        <v>21</v>
      </c>
      <c r="M282" s="174">
        <f>G282*(1+L282/100)</f>
        <v>0</v>
      </c>
      <c r="N282" s="174">
        <v>3.9010000000000003E-2</v>
      </c>
      <c r="O282" s="174">
        <f>ROUND(E282*N282,2)</f>
        <v>0.04</v>
      </c>
      <c r="P282" s="174">
        <v>0</v>
      </c>
      <c r="Q282" s="174">
        <f>ROUND(E282*P282,2)</f>
        <v>0</v>
      </c>
      <c r="R282" s="174"/>
      <c r="S282" s="174" t="s">
        <v>287</v>
      </c>
      <c r="T282" s="175" t="s">
        <v>306</v>
      </c>
      <c r="U282" s="156">
        <v>0</v>
      </c>
      <c r="V282" s="156">
        <f>ROUND(E282*U282,2)</f>
        <v>0</v>
      </c>
      <c r="W282" s="156"/>
      <c r="X282" s="156" t="s">
        <v>171</v>
      </c>
      <c r="Y282" s="147"/>
      <c r="Z282" s="147"/>
      <c r="AA282" s="147"/>
      <c r="AB282" s="147"/>
      <c r="AC282" s="147"/>
      <c r="AD282" s="147"/>
      <c r="AE282" s="147"/>
      <c r="AF282" s="147"/>
      <c r="AG282" s="147" t="s">
        <v>1583</v>
      </c>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row>
    <row r="283" spans="1:60" outlineLevel="1" x14ac:dyDescent="0.2">
      <c r="A283" s="154"/>
      <c r="B283" s="155"/>
      <c r="C283" s="243"/>
      <c r="D283" s="244"/>
      <c r="E283" s="244"/>
      <c r="F283" s="244"/>
      <c r="G283" s="244"/>
      <c r="H283" s="156"/>
      <c r="I283" s="156"/>
      <c r="J283" s="156"/>
      <c r="K283" s="156"/>
      <c r="L283" s="156"/>
      <c r="M283" s="156"/>
      <c r="N283" s="156"/>
      <c r="O283" s="156"/>
      <c r="P283" s="156"/>
      <c r="Q283" s="156"/>
      <c r="R283" s="156"/>
      <c r="S283" s="156"/>
      <c r="T283" s="156"/>
      <c r="U283" s="156"/>
      <c r="V283" s="156"/>
      <c r="W283" s="156"/>
      <c r="X283" s="156"/>
      <c r="Y283" s="147"/>
      <c r="Z283" s="147"/>
      <c r="AA283" s="147"/>
      <c r="AB283" s="147"/>
      <c r="AC283" s="147"/>
      <c r="AD283" s="147"/>
      <c r="AE283" s="147"/>
      <c r="AF283" s="147"/>
      <c r="AG283" s="147" t="s">
        <v>178</v>
      </c>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row>
    <row r="284" spans="1:60" outlineLevel="1" x14ac:dyDescent="0.2">
      <c r="A284" s="169">
        <v>103</v>
      </c>
      <c r="B284" s="170" t="s">
        <v>1662</v>
      </c>
      <c r="C284" s="179" t="s">
        <v>1663</v>
      </c>
      <c r="D284" s="171" t="s">
        <v>1414</v>
      </c>
      <c r="E284" s="172">
        <v>2</v>
      </c>
      <c r="F284" s="173"/>
      <c r="G284" s="174">
        <f>ROUND(E284*F284,2)</f>
        <v>0</v>
      </c>
      <c r="H284" s="173"/>
      <c r="I284" s="174">
        <f>ROUND(E284*H284,2)</f>
        <v>0</v>
      </c>
      <c r="J284" s="173"/>
      <c r="K284" s="174">
        <f>ROUND(E284*J284,2)</f>
        <v>0</v>
      </c>
      <c r="L284" s="174">
        <v>21</v>
      </c>
      <c r="M284" s="174">
        <f>G284*(1+L284/100)</f>
        <v>0</v>
      </c>
      <c r="N284" s="174">
        <v>3.8000000000000002E-4</v>
      </c>
      <c r="O284" s="174">
        <f>ROUND(E284*N284,2)</f>
        <v>0</v>
      </c>
      <c r="P284" s="174">
        <v>0</v>
      </c>
      <c r="Q284" s="174">
        <f>ROUND(E284*P284,2)</f>
        <v>0</v>
      </c>
      <c r="R284" s="174"/>
      <c r="S284" s="174" t="s">
        <v>169</v>
      </c>
      <c r="T284" s="175" t="s">
        <v>306</v>
      </c>
      <c r="U284" s="156">
        <v>0.28999999999999998</v>
      </c>
      <c r="V284" s="156">
        <f>ROUND(E284*U284,2)</f>
        <v>0.57999999999999996</v>
      </c>
      <c r="W284" s="156"/>
      <c r="X284" s="156" t="s">
        <v>171</v>
      </c>
      <c r="Y284" s="147"/>
      <c r="Z284" s="147"/>
      <c r="AA284" s="147"/>
      <c r="AB284" s="147"/>
      <c r="AC284" s="147"/>
      <c r="AD284" s="147"/>
      <c r="AE284" s="147"/>
      <c r="AF284" s="147"/>
      <c r="AG284" s="147" t="s">
        <v>1583</v>
      </c>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row>
    <row r="285" spans="1:60" outlineLevel="1" x14ac:dyDescent="0.2">
      <c r="A285" s="154"/>
      <c r="B285" s="155"/>
      <c r="C285" s="243"/>
      <c r="D285" s="244"/>
      <c r="E285" s="244"/>
      <c r="F285" s="244"/>
      <c r="G285" s="244"/>
      <c r="H285" s="156"/>
      <c r="I285" s="156"/>
      <c r="J285" s="156"/>
      <c r="K285" s="156"/>
      <c r="L285" s="156"/>
      <c r="M285" s="156"/>
      <c r="N285" s="156"/>
      <c r="O285" s="156"/>
      <c r="P285" s="156"/>
      <c r="Q285" s="156"/>
      <c r="R285" s="156"/>
      <c r="S285" s="156"/>
      <c r="T285" s="156"/>
      <c r="U285" s="156"/>
      <c r="V285" s="156"/>
      <c r="W285" s="156"/>
      <c r="X285" s="156"/>
      <c r="Y285" s="147"/>
      <c r="Z285" s="147"/>
      <c r="AA285" s="147"/>
      <c r="AB285" s="147"/>
      <c r="AC285" s="147"/>
      <c r="AD285" s="147"/>
      <c r="AE285" s="147"/>
      <c r="AF285" s="147"/>
      <c r="AG285" s="147" t="s">
        <v>178</v>
      </c>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row>
    <row r="286" spans="1:60" outlineLevel="1" x14ac:dyDescent="0.2">
      <c r="A286" s="169">
        <v>104</v>
      </c>
      <c r="B286" s="170" t="s">
        <v>1664</v>
      </c>
      <c r="C286" s="179" t="s">
        <v>1665</v>
      </c>
      <c r="D286" s="171" t="s">
        <v>477</v>
      </c>
      <c r="E286" s="172">
        <v>1</v>
      </c>
      <c r="F286" s="173"/>
      <c r="G286" s="174">
        <f>ROUND(E286*F286,2)</f>
        <v>0</v>
      </c>
      <c r="H286" s="173"/>
      <c r="I286" s="174">
        <f>ROUND(E286*H286,2)</f>
        <v>0</v>
      </c>
      <c r="J286" s="173"/>
      <c r="K286" s="174">
        <f>ROUND(E286*J286,2)</f>
        <v>0</v>
      </c>
      <c r="L286" s="174">
        <v>21</v>
      </c>
      <c r="M286" s="174">
        <f>G286*(1+L286/100)</f>
        <v>0</v>
      </c>
      <c r="N286" s="174">
        <v>1.2E-4</v>
      </c>
      <c r="O286" s="174">
        <f>ROUND(E286*N286,2)</f>
        <v>0</v>
      </c>
      <c r="P286" s="174">
        <v>0</v>
      </c>
      <c r="Q286" s="174">
        <f>ROUND(E286*P286,2)</f>
        <v>0</v>
      </c>
      <c r="R286" s="174" t="s">
        <v>1588</v>
      </c>
      <c r="S286" s="174" t="s">
        <v>169</v>
      </c>
      <c r="T286" s="175" t="s">
        <v>306</v>
      </c>
      <c r="U286" s="156">
        <v>0.47599999999999998</v>
      </c>
      <c r="V286" s="156">
        <f>ROUND(E286*U286,2)</f>
        <v>0.48</v>
      </c>
      <c r="W286" s="156"/>
      <c r="X286" s="156" t="s">
        <v>171</v>
      </c>
      <c r="Y286" s="147"/>
      <c r="Z286" s="147"/>
      <c r="AA286" s="147"/>
      <c r="AB286" s="147"/>
      <c r="AC286" s="147"/>
      <c r="AD286" s="147"/>
      <c r="AE286" s="147"/>
      <c r="AF286" s="147"/>
      <c r="AG286" s="147" t="s">
        <v>1583</v>
      </c>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row>
    <row r="287" spans="1:60" outlineLevel="1" x14ac:dyDescent="0.2">
      <c r="A287" s="154"/>
      <c r="B287" s="155"/>
      <c r="C287" s="243"/>
      <c r="D287" s="244"/>
      <c r="E287" s="244"/>
      <c r="F287" s="244"/>
      <c r="G287" s="244"/>
      <c r="H287" s="156"/>
      <c r="I287" s="156"/>
      <c r="J287" s="156"/>
      <c r="K287" s="156"/>
      <c r="L287" s="156"/>
      <c r="M287" s="156"/>
      <c r="N287" s="156"/>
      <c r="O287" s="156"/>
      <c r="P287" s="156"/>
      <c r="Q287" s="156"/>
      <c r="R287" s="156"/>
      <c r="S287" s="156"/>
      <c r="T287" s="156"/>
      <c r="U287" s="156"/>
      <c r="V287" s="156"/>
      <c r="W287" s="156"/>
      <c r="X287" s="156"/>
      <c r="Y287" s="147"/>
      <c r="Z287" s="147"/>
      <c r="AA287" s="147"/>
      <c r="AB287" s="147"/>
      <c r="AC287" s="147"/>
      <c r="AD287" s="147"/>
      <c r="AE287" s="147"/>
      <c r="AF287" s="147"/>
      <c r="AG287" s="147" t="s">
        <v>178</v>
      </c>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row>
    <row r="288" spans="1:60" ht="22.5" outlineLevel="1" x14ac:dyDescent="0.2">
      <c r="A288" s="169">
        <v>105</v>
      </c>
      <c r="B288" s="170" t="s">
        <v>1666</v>
      </c>
      <c r="C288" s="179" t="s">
        <v>1667</v>
      </c>
      <c r="D288" s="171" t="s">
        <v>477</v>
      </c>
      <c r="E288" s="172">
        <v>1</v>
      </c>
      <c r="F288" s="173"/>
      <c r="G288" s="174">
        <f>ROUND(E288*F288,2)</f>
        <v>0</v>
      </c>
      <c r="H288" s="173"/>
      <c r="I288" s="174">
        <f>ROUND(E288*H288,2)</f>
        <v>0</v>
      </c>
      <c r="J288" s="173"/>
      <c r="K288" s="174">
        <f>ROUND(E288*J288,2)</f>
        <v>0</v>
      </c>
      <c r="L288" s="174">
        <v>21</v>
      </c>
      <c r="M288" s="174">
        <f>G288*(1+L288/100)</f>
        <v>0</v>
      </c>
      <c r="N288" s="174">
        <v>4.8000000000000001E-4</v>
      </c>
      <c r="O288" s="174">
        <f>ROUND(E288*N288,2)</f>
        <v>0</v>
      </c>
      <c r="P288" s="174">
        <v>0</v>
      </c>
      <c r="Q288" s="174">
        <f>ROUND(E288*P288,2)</f>
        <v>0</v>
      </c>
      <c r="R288" s="174" t="s">
        <v>1588</v>
      </c>
      <c r="S288" s="174" t="s">
        <v>169</v>
      </c>
      <c r="T288" s="175" t="s">
        <v>306</v>
      </c>
      <c r="U288" s="156">
        <v>0.246</v>
      </c>
      <c r="V288" s="156">
        <f>ROUND(E288*U288,2)</f>
        <v>0.25</v>
      </c>
      <c r="W288" s="156"/>
      <c r="X288" s="156" t="s">
        <v>171</v>
      </c>
      <c r="Y288" s="147"/>
      <c r="Z288" s="147"/>
      <c r="AA288" s="147"/>
      <c r="AB288" s="147"/>
      <c r="AC288" s="147"/>
      <c r="AD288" s="147"/>
      <c r="AE288" s="147"/>
      <c r="AF288" s="147"/>
      <c r="AG288" s="147" t="s">
        <v>1583</v>
      </c>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row>
    <row r="289" spans="1:60" outlineLevel="1" x14ac:dyDescent="0.2">
      <c r="A289" s="154"/>
      <c r="B289" s="155"/>
      <c r="C289" s="243"/>
      <c r="D289" s="244"/>
      <c r="E289" s="244"/>
      <c r="F289" s="244"/>
      <c r="G289" s="244"/>
      <c r="H289" s="156"/>
      <c r="I289" s="156"/>
      <c r="J289" s="156"/>
      <c r="K289" s="156"/>
      <c r="L289" s="156"/>
      <c r="M289" s="156"/>
      <c r="N289" s="156"/>
      <c r="O289" s="156"/>
      <c r="P289" s="156"/>
      <c r="Q289" s="156"/>
      <c r="R289" s="156"/>
      <c r="S289" s="156"/>
      <c r="T289" s="156"/>
      <c r="U289" s="156"/>
      <c r="V289" s="156"/>
      <c r="W289" s="156"/>
      <c r="X289" s="156"/>
      <c r="Y289" s="147"/>
      <c r="Z289" s="147"/>
      <c r="AA289" s="147"/>
      <c r="AB289" s="147"/>
      <c r="AC289" s="147"/>
      <c r="AD289" s="147"/>
      <c r="AE289" s="147"/>
      <c r="AF289" s="147"/>
      <c r="AG289" s="147" t="s">
        <v>178</v>
      </c>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row>
    <row r="290" spans="1:60" outlineLevel="1" x14ac:dyDescent="0.2">
      <c r="A290" s="169">
        <v>106</v>
      </c>
      <c r="B290" s="170" t="s">
        <v>1668</v>
      </c>
      <c r="C290" s="179" t="s">
        <v>1669</v>
      </c>
      <c r="D290" s="171" t="s">
        <v>405</v>
      </c>
      <c r="E290" s="172">
        <v>9.103E-2</v>
      </c>
      <c r="F290" s="173"/>
      <c r="G290" s="174">
        <f>ROUND(E290*F290,2)</f>
        <v>0</v>
      </c>
      <c r="H290" s="173"/>
      <c r="I290" s="174">
        <f>ROUND(E290*H290,2)</f>
        <v>0</v>
      </c>
      <c r="J290" s="173"/>
      <c r="K290" s="174">
        <f>ROUND(E290*J290,2)</f>
        <v>0</v>
      </c>
      <c r="L290" s="174">
        <v>21</v>
      </c>
      <c r="M290" s="174">
        <f>G290*(1+L290/100)</f>
        <v>0</v>
      </c>
      <c r="N290" s="174">
        <v>0</v>
      </c>
      <c r="O290" s="174">
        <f>ROUND(E290*N290,2)</f>
        <v>0</v>
      </c>
      <c r="P290" s="174">
        <v>0</v>
      </c>
      <c r="Q290" s="174">
        <f>ROUND(E290*P290,2)</f>
        <v>0</v>
      </c>
      <c r="R290" s="174" t="s">
        <v>1588</v>
      </c>
      <c r="S290" s="174" t="s">
        <v>169</v>
      </c>
      <c r="T290" s="175" t="s">
        <v>306</v>
      </c>
      <c r="U290" s="156">
        <v>1.5169999999999999</v>
      </c>
      <c r="V290" s="156">
        <f>ROUND(E290*U290,2)</f>
        <v>0.14000000000000001</v>
      </c>
      <c r="W290" s="156"/>
      <c r="X290" s="156" t="s">
        <v>171</v>
      </c>
      <c r="Y290" s="147"/>
      <c r="Z290" s="147"/>
      <c r="AA290" s="147"/>
      <c r="AB290" s="147"/>
      <c r="AC290" s="147"/>
      <c r="AD290" s="147"/>
      <c r="AE290" s="147"/>
      <c r="AF290" s="147"/>
      <c r="AG290" s="147" t="s">
        <v>1609</v>
      </c>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row>
    <row r="291" spans="1:60" outlineLevel="1" x14ac:dyDescent="0.2">
      <c r="A291" s="154"/>
      <c r="B291" s="155"/>
      <c r="C291" s="245" t="s">
        <v>1641</v>
      </c>
      <c r="D291" s="246"/>
      <c r="E291" s="246"/>
      <c r="F291" s="246"/>
      <c r="G291" s="246"/>
      <c r="H291" s="156"/>
      <c r="I291" s="156"/>
      <c r="J291" s="156"/>
      <c r="K291" s="156"/>
      <c r="L291" s="156"/>
      <c r="M291" s="156"/>
      <c r="N291" s="156"/>
      <c r="O291" s="156"/>
      <c r="P291" s="156"/>
      <c r="Q291" s="156"/>
      <c r="R291" s="156"/>
      <c r="S291" s="156"/>
      <c r="T291" s="156"/>
      <c r="U291" s="156"/>
      <c r="V291" s="156"/>
      <c r="W291" s="156"/>
      <c r="X291" s="156"/>
      <c r="Y291" s="147"/>
      <c r="Z291" s="147"/>
      <c r="AA291" s="147"/>
      <c r="AB291" s="147"/>
      <c r="AC291" s="147"/>
      <c r="AD291" s="147"/>
      <c r="AE291" s="147"/>
      <c r="AF291" s="147"/>
      <c r="AG291" s="147" t="s">
        <v>174</v>
      </c>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row>
    <row r="292" spans="1:60" outlineLevel="1" x14ac:dyDescent="0.2">
      <c r="A292" s="154"/>
      <c r="B292" s="155"/>
      <c r="C292" s="241"/>
      <c r="D292" s="242"/>
      <c r="E292" s="242"/>
      <c r="F292" s="242"/>
      <c r="G292" s="242"/>
      <c r="H292" s="156"/>
      <c r="I292" s="156"/>
      <c r="J292" s="156"/>
      <c r="K292" s="156"/>
      <c r="L292" s="156"/>
      <c r="M292" s="156"/>
      <c r="N292" s="156"/>
      <c r="O292" s="156"/>
      <c r="P292" s="156"/>
      <c r="Q292" s="156"/>
      <c r="R292" s="156"/>
      <c r="S292" s="156"/>
      <c r="T292" s="156"/>
      <c r="U292" s="156"/>
      <c r="V292" s="156"/>
      <c r="W292" s="156"/>
      <c r="X292" s="156"/>
      <c r="Y292" s="147"/>
      <c r="Z292" s="147"/>
      <c r="AA292" s="147"/>
      <c r="AB292" s="147"/>
      <c r="AC292" s="147"/>
      <c r="AD292" s="147"/>
      <c r="AE292" s="147"/>
      <c r="AF292" s="147"/>
      <c r="AG292" s="147" t="s">
        <v>178</v>
      </c>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row>
    <row r="293" spans="1:60" outlineLevel="1" x14ac:dyDescent="0.2">
      <c r="A293" s="169">
        <v>107</v>
      </c>
      <c r="B293" s="170" t="s">
        <v>1670</v>
      </c>
      <c r="C293" s="179" t="s">
        <v>1671</v>
      </c>
      <c r="D293" s="171" t="s">
        <v>1414</v>
      </c>
      <c r="E293" s="172">
        <v>1</v>
      </c>
      <c r="F293" s="173"/>
      <c r="G293" s="174">
        <f>ROUND(E293*F293,2)</f>
        <v>0</v>
      </c>
      <c r="H293" s="173"/>
      <c r="I293" s="174">
        <f>ROUND(E293*H293,2)</f>
        <v>0</v>
      </c>
      <c r="J293" s="173"/>
      <c r="K293" s="174">
        <f>ROUND(E293*J293,2)</f>
        <v>0</v>
      </c>
      <c r="L293" s="174">
        <v>21</v>
      </c>
      <c r="M293" s="174">
        <f>G293*(1+L293/100)</f>
        <v>0</v>
      </c>
      <c r="N293" s="174">
        <v>0</v>
      </c>
      <c r="O293" s="174">
        <f>ROUND(E293*N293,2)</f>
        <v>0</v>
      </c>
      <c r="P293" s="174">
        <v>0</v>
      </c>
      <c r="Q293" s="174">
        <f>ROUND(E293*P293,2)</f>
        <v>0</v>
      </c>
      <c r="R293" s="174"/>
      <c r="S293" s="174" t="s">
        <v>287</v>
      </c>
      <c r="T293" s="175" t="s">
        <v>306</v>
      </c>
      <c r="U293" s="156">
        <v>0</v>
      </c>
      <c r="V293" s="156">
        <f>ROUND(E293*U293,2)</f>
        <v>0</v>
      </c>
      <c r="W293" s="156"/>
      <c r="X293" s="156" t="s">
        <v>437</v>
      </c>
      <c r="Y293" s="147"/>
      <c r="Z293" s="147"/>
      <c r="AA293" s="147"/>
      <c r="AB293" s="147"/>
      <c r="AC293" s="147"/>
      <c r="AD293" s="147"/>
      <c r="AE293" s="147"/>
      <c r="AF293" s="147"/>
      <c r="AG293" s="147" t="s">
        <v>438</v>
      </c>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row>
    <row r="294" spans="1:60" outlineLevel="1" x14ac:dyDescent="0.2">
      <c r="A294" s="154"/>
      <c r="B294" s="155"/>
      <c r="C294" s="243"/>
      <c r="D294" s="244"/>
      <c r="E294" s="244"/>
      <c r="F294" s="244"/>
      <c r="G294" s="244"/>
      <c r="H294" s="156"/>
      <c r="I294" s="156"/>
      <c r="J294" s="156"/>
      <c r="K294" s="156"/>
      <c r="L294" s="156"/>
      <c r="M294" s="156"/>
      <c r="N294" s="156"/>
      <c r="O294" s="156"/>
      <c r="P294" s="156"/>
      <c r="Q294" s="156"/>
      <c r="R294" s="156"/>
      <c r="S294" s="156"/>
      <c r="T294" s="156"/>
      <c r="U294" s="156"/>
      <c r="V294" s="156"/>
      <c r="W294" s="156"/>
      <c r="X294" s="156"/>
      <c r="Y294" s="147"/>
      <c r="Z294" s="147"/>
      <c r="AA294" s="147"/>
      <c r="AB294" s="147"/>
      <c r="AC294" s="147"/>
      <c r="AD294" s="147"/>
      <c r="AE294" s="147"/>
      <c r="AF294" s="147"/>
      <c r="AG294" s="147" t="s">
        <v>178</v>
      </c>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row>
    <row r="295" spans="1:60" x14ac:dyDescent="0.2">
      <c r="A295" s="163" t="s">
        <v>163</v>
      </c>
      <c r="B295" s="164" t="s">
        <v>130</v>
      </c>
      <c r="C295" s="178" t="s">
        <v>131</v>
      </c>
      <c r="D295" s="165"/>
      <c r="E295" s="166"/>
      <c r="F295" s="167"/>
      <c r="G295" s="167">
        <f>SUMIF(AG296:AG346,"&lt;&gt;NOR",G296:G346)</f>
        <v>0</v>
      </c>
      <c r="H295" s="167"/>
      <c r="I295" s="167">
        <f>SUM(I296:I346)</f>
        <v>0</v>
      </c>
      <c r="J295" s="167"/>
      <c r="K295" s="167">
        <f>SUM(K296:K346)</f>
        <v>0</v>
      </c>
      <c r="L295" s="167"/>
      <c r="M295" s="167">
        <f>SUM(M296:M346)</f>
        <v>0</v>
      </c>
      <c r="N295" s="167"/>
      <c r="O295" s="167">
        <f>SUM(O296:O346)</f>
        <v>0</v>
      </c>
      <c r="P295" s="167"/>
      <c r="Q295" s="167">
        <f>SUM(Q296:Q346)</f>
        <v>0</v>
      </c>
      <c r="R295" s="167"/>
      <c r="S295" s="167"/>
      <c r="T295" s="168"/>
      <c r="U295" s="162"/>
      <c r="V295" s="162">
        <f>SUM(V296:V346)</f>
        <v>0</v>
      </c>
      <c r="W295" s="162"/>
      <c r="X295" s="162"/>
      <c r="AG295" t="s">
        <v>164</v>
      </c>
    </row>
    <row r="296" spans="1:60" outlineLevel="1" x14ac:dyDescent="0.2">
      <c r="A296" s="169">
        <v>108</v>
      </c>
      <c r="B296" s="170" t="s">
        <v>1672</v>
      </c>
      <c r="C296" s="179" t="s">
        <v>131</v>
      </c>
      <c r="D296" s="171" t="s">
        <v>1414</v>
      </c>
      <c r="E296" s="172">
        <v>1</v>
      </c>
      <c r="F296" s="173"/>
      <c r="G296" s="174">
        <f>ROUND(E296*F296,2)</f>
        <v>0</v>
      </c>
      <c r="H296" s="173"/>
      <c r="I296" s="174">
        <f>ROUND(E296*H296,2)</f>
        <v>0</v>
      </c>
      <c r="J296" s="173"/>
      <c r="K296" s="174">
        <f>ROUND(E296*J296,2)</f>
        <v>0</v>
      </c>
      <c r="L296" s="174">
        <v>21</v>
      </c>
      <c r="M296" s="174">
        <f>G296*(1+L296/100)</f>
        <v>0</v>
      </c>
      <c r="N296" s="174">
        <v>0</v>
      </c>
      <c r="O296" s="174">
        <f>ROUND(E296*N296,2)</f>
        <v>0</v>
      </c>
      <c r="P296" s="174">
        <v>0</v>
      </c>
      <c r="Q296" s="174">
        <f>ROUND(E296*P296,2)</f>
        <v>0</v>
      </c>
      <c r="R296" s="174"/>
      <c r="S296" s="174" t="s">
        <v>287</v>
      </c>
      <c r="T296" s="175" t="s">
        <v>306</v>
      </c>
      <c r="U296" s="156">
        <v>0</v>
      </c>
      <c r="V296" s="156">
        <f>ROUND(E296*U296,2)</f>
        <v>0</v>
      </c>
      <c r="W296" s="156"/>
      <c r="X296" s="156" t="s">
        <v>171</v>
      </c>
      <c r="Y296" s="147"/>
      <c r="Z296" s="147"/>
      <c r="AA296" s="147"/>
      <c r="AB296" s="147"/>
      <c r="AC296" s="147"/>
      <c r="AD296" s="147"/>
      <c r="AE296" s="147"/>
      <c r="AF296" s="147"/>
      <c r="AG296" s="147" t="s">
        <v>1364</v>
      </c>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row>
    <row r="297" spans="1:60" outlineLevel="1" x14ac:dyDescent="0.2">
      <c r="A297" s="154"/>
      <c r="B297" s="155"/>
      <c r="C297" s="180" t="s">
        <v>1673</v>
      </c>
      <c r="D297" s="157"/>
      <c r="E297" s="158">
        <v>1</v>
      </c>
      <c r="F297" s="156"/>
      <c r="G297" s="156"/>
      <c r="H297" s="156"/>
      <c r="I297" s="156"/>
      <c r="J297" s="156"/>
      <c r="K297" s="156"/>
      <c r="L297" s="156"/>
      <c r="M297" s="156"/>
      <c r="N297" s="156"/>
      <c r="O297" s="156"/>
      <c r="P297" s="156"/>
      <c r="Q297" s="156"/>
      <c r="R297" s="156"/>
      <c r="S297" s="156"/>
      <c r="T297" s="156"/>
      <c r="U297" s="156"/>
      <c r="V297" s="156"/>
      <c r="W297" s="156"/>
      <c r="X297" s="156"/>
      <c r="Y297" s="147"/>
      <c r="Z297" s="147"/>
      <c r="AA297" s="147"/>
      <c r="AB297" s="147"/>
      <c r="AC297" s="147"/>
      <c r="AD297" s="147"/>
      <c r="AE297" s="147"/>
      <c r="AF297" s="147"/>
      <c r="AG297" s="147" t="s">
        <v>176</v>
      </c>
      <c r="AH297" s="147">
        <v>0</v>
      </c>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row>
    <row r="298" spans="1:60" outlineLevel="1" x14ac:dyDescent="0.2">
      <c r="A298" s="154"/>
      <c r="B298" s="155"/>
      <c r="C298" s="180" t="s">
        <v>1674</v>
      </c>
      <c r="D298" s="157"/>
      <c r="E298" s="158"/>
      <c r="F298" s="156"/>
      <c r="G298" s="156"/>
      <c r="H298" s="156"/>
      <c r="I298" s="156"/>
      <c r="J298" s="156"/>
      <c r="K298" s="156"/>
      <c r="L298" s="156"/>
      <c r="M298" s="156"/>
      <c r="N298" s="156"/>
      <c r="O298" s="156"/>
      <c r="P298" s="156"/>
      <c r="Q298" s="156"/>
      <c r="R298" s="156"/>
      <c r="S298" s="156"/>
      <c r="T298" s="156"/>
      <c r="U298" s="156"/>
      <c r="V298" s="156"/>
      <c r="W298" s="156"/>
      <c r="X298" s="156"/>
      <c r="Y298" s="147"/>
      <c r="Z298" s="147"/>
      <c r="AA298" s="147"/>
      <c r="AB298" s="147"/>
      <c r="AC298" s="147"/>
      <c r="AD298" s="147"/>
      <c r="AE298" s="147"/>
      <c r="AF298" s="147"/>
      <c r="AG298" s="147" t="s">
        <v>176</v>
      </c>
      <c r="AH298" s="147">
        <v>0</v>
      </c>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row>
    <row r="299" spans="1:60" outlineLevel="1" x14ac:dyDescent="0.2">
      <c r="A299" s="154"/>
      <c r="B299" s="155"/>
      <c r="C299" s="180" t="s">
        <v>1675</v>
      </c>
      <c r="D299" s="157"/>
      <c r="E299" s="158"/>
      <c r="F299" s="156"/>
      <c r="G299" s="156"/>
      <c r="H299" s="156"/>
      <c r="I299" s="156"/>
      <c r="J299" s="156"/>
      <c r="K299" s="156"/>
      <c r="L299" s="156"/>
      <c r="M299" s="156"/>
      <c r="N299" s="156"/>
      <c r="O299" s="156"/>
      <c r="P299" s="156"/>
      <c r="Q299" s="156"/>
      <c r="R299" s="156"/>
      <c r="S299" s="156"/>
      <c r="T299" s="156"/>
      <c r="U299" s="156"/>
      <c r="V299" s="156"/>
      <c r="W299" s="156"/>
      <c r="X299" s="156"/>
      <c r="Y299" s="147"/>
      <c r="Z299" s="147"/>
      <c r="AA299" s="147"/>
      <c r="AB299" s="147"/>
      <c r="AC299" s="147"/>
      <c r="AD299" s="147"/>
      <c r="AE299" s="147"/>
      <c r="AF299" s="147"/>
      <c r="AG299" s="147" t="s">
        <v>176</v>
      </c>
      <c r="AH299" s="147">
        <v>0</v>
      </c>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row>
    <row r="300" spans="1:60" outlineLevel="1" x14ac:dyDescent="0.2">
      <c r="A300" s="154"/>
      <c r="B300" s="155"/>
      <c r="C300" s="180" t="s">
        <v>1676</v>
      </c>
      <c r="D300" s="157"/>
      <c r="E300" s="158"/>
      <c r="F300" s="156"/>
      <c r="G300" s="156"/>
      <c r="H300" s="156"/>
      <c r="I300" s="156"/>
      <c r="J300" s="156"/>
      <c r="K300" s="156"/>
      <c r="L300" s="156"/>
      <c r="M300" s="156"/>
      <c r="N300" s="156"/>
      <c r="O300" s="156"/>
      <c r="P300" s="156"/>
      <c r="Q300" s="156"/>
      <c r="R300" s="156"/>
      <c r="S300" s="156"/>
      <c r="T300" s="156"/>
      <c r="U300" s="156"/>
      <c r="V300" s="156"/>
      <c r="W300" s="156"/>
      <c r="X300" s="156"/>
      <c r="Y300" s="147"/>
      <c r="Z300" s="147"/>
      <c r="AA300" s="147"/>
      <c r="AB300" s="147"/>
      <c r="AC300" s="147"/>
      <c r="AD300" s="147"/>
      <c r="AE300" s="147"/>
      <c r="AF300" s="147"/>
      <c r="AG300" s="147" t="s">
        <v>176</v>
      </c>
      <c r="AH300" s="147">
        <v>0</v>
      </c>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row>
    <row r="301" spans="1:60" outlineLevel="1" x14ac:dyDescent="0.2">
      <c r="A301" s="154"/>
      <c r="B301" s="155"/>
      <c r="C301" s="180" t="s">
        <v>1677</v>
      </c>
      <c r="D301" s="157"/>
      <c r="E301" s="158"/>
      <c r="F301" s="156"/>
      <c r="G301" s="156"/>
      <c r="H301" s="156"/>
      <c r="I301" s="156"/>
      <c r="J301" s="156"/>
      <c r="K301" s="156"/>
      <c r="L301" s="156"/>
      <c r="M301" s="156"/>
      <c r="N301" s="156"/>
      <c r="O301" s="156"/>
      <c r="P301" s="156"/>
      <c r="Q301" s="156"/>
      <c r="R301" s="156"/>
      <c r="S301" s="156"/>
      <c r="T301" s="156"/>
      <c r="U301" s="156"/>
      <c r="V301" s="156"/>
      <c r="W301" s="156"/>
      <c r="X301" s="156"/>
      <c r="Y301" s="147"/>
      <c r="Z301" s="147"/>
      <c r="AA301" s="147"/>
      <c r="AB301" s="147"/>
      <c r="AC301" s="147"/>
      <c r="AD301" s="147"/>
      <c r="AE301" s="147"/>
      <c r="AF301" s="147"/>
      <c r="AG301" s="147" t="s">
        <v>176</v>
      </c>
      <c r="AH301" s="147">
        <v>0</v>
      </c>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row>
    <row r="302" spans="1:60" outlineLevel="1" x14ac:dyDescent="0.2">
      <c r="A302" s="154"/>
      <c r="B302" s="155"/>
      <c r="C302" s="180" t="s">
        <v>1678</v>
      </c>
      <c r="D302" s="157"/>
      <c r="E302" s="158"/>
      <c r="F302" s="156"/>
      <c r="G302" s="156"/>
      <c r="H302" s="156"/>
      <c r="I302" s="156"/>
      <c r="J302" s="156"/>
      <c r="K302" s="156"/>
      <c r="L302" s="156"/>
      <c r="M302" s="156"/>
      <c r="N302" s="156"/>
      <c r="O302" s="156"/>
      <c r="P302" s="156"/>
      <c r="Q302" s="156"/>
      <c r="R302" s="156"/>
      <c r="S302" s="156"/>
      <c r="T302" s="156"/>
      <c r="U302" s="156"/>
      <c r="V302" s="156"/>
      <c r="W302" s="156"/>
      <c r="X302" s="156"/>
      <c r="Y302" s="147"/>
      <c r="Z302" s="147"/>
      <c r="AA302" s="147"/>
      <c r="AB302" s="147"/>
      <c r="AC302" s="147"/>
      <c r="AD302" s="147"/>
      <c r="AE302" s="147"/>
      <c r="AF302" s="147"/>
      <c r="AG302" s="147" t="s">
        <v>176</v>
      </c>
      <c r="AH302" s="147">
        <v>0</v>
      </c>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row>
    <row r="303" spans="1:60" outlineLevel="1" x14ac:dyDescent="0.2">
      <c r="A303" s="154"/>
      <c r="B303" s="155"/>
      <c r="C303" s="180" t="s">
        <v>1679</v>
      </c>
      <c r="D303" s="157"/>
      <c r="E303" s="158"/>
      <c r="F303" s="156"/>
      <c r="G303" s="156"/>
      <c r="H303" s="156"/>
      <c r="I303" s="156"/>
      <c r="J303" s="156"/>
      <c r="K303" s="156"/>
      <c r="L303" s="156"/>
      <c r="M303" s="156"/>
      <c r="N303" s="156"/>
      <c r="O303" s="156"/>
      <c r="P303" s="156"/>
      <c r="Q303" s="156"/>
      <c r="R303" s="156"/>
      <c r="S303" s="156"/>
      <c r="T303" s="156"/>
      <c r="U303" s="156"/>
      <c r="V303" s="156"/>
      <c r="W303" s="156"/>
      <c r="X303" s="156"/>
      <c r="Y303" s="147"/>
      <c r="Z303" s="147"/>
      <c r="AA303" s="147"/>
      <c r="AB303" s="147"/>
      <c r="AC303" s="147"/>
      <c r="AD303" s="147"/>
      <c r="AE303" s="147"/>
      <c r="AF303" s="147"/>
      <c r="AG303" s="147" t="s">
        <v>176</v>
      </c>
      <c r="AH303" s="147">
        <v>0</v>
      </c>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row>
    <row r="304" spans="1:60" outlineLevel="1" x14ac:dyDescent="0.2">
      <c r="A304" s="154"/>
      <c r="B304" s="155"/>
      <c r="C304" s="180" t="s">
        <v>1680</v>
      </c>
      <c r="D304" s="157"/>
      <c r="E304" s="158"/>
      <c r="F304" s="156"/>
      <c r="G304" s="156"/>
      <c r="H304" s="156"/>
      <c r="I304" s="156"/>
      <c r="J304" s="156"/>
      <c r="K304" s="156"/>
      <c r="L304" s="156"/>
      <c r="M304" s="156"/>
      <c r="N304" s="156"/>
      <c r="O304" s="156"/>
      <c r="P304" s="156"/>
      <c r="Q304" s="156"/>
      <c r="R304" s="156"/>
      <c r="S304" s="156"/>
      <c r="T304" s="156"/>
      <c r="U304" s="156"/>
      <c r="V304" s="156"/>
      <c r="W304" s="156"/>
      <c r="X304" s="156"/>
      <c r="Y304" s="147"/>
      <c r="Z304" s="147"/>
      <c r="AA304" s="147"/>
      <c r="AB304" s="147"/>
      <c r="AC304" s="147"/>
      <c r="AD304" s="147"/>
      <c r="AE304" s="147"/>
      <c r="AF304" s="147"/>
      <c r="AG304" s="147" t="s">
        <v>176</v>
      </c>
      <c r="AH304" s="147">
        <v>0</v>
      </c>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row>
    <row r="305" spans="1:60" outlineLevel="1" x14ac:dyDescent="0.2">
      <c r="A305" s="154"/>
      <c r="B305" s="155"/>
      <c r="C305" s="180" t="s">
        <v>1681</v>
      </c>
      <c r="D305" s="157"/>
      <c r="E305" s="158"/>
      <c r="F305" s="156"/>
      <c r="G305" s="156"/>
      <c r="H305" s="156"/>
      <c r="I305" s="156"/>
      <c r="J305" s="156"/>
      <c r="K305" s="156"/>
      <c r="L305" s="156"/>
      <c r="M305" s="156"/>
      <c r="N305" s="156"/>
      <c r="O305" s="156"/>
      <c r="P305" s="156"/>
      <c r="Q305" s="156"/>
      <c r="R305" s="156"/>
      <c r="S305" s="156"/>
      <c r="T305" s="156"/>
      <c r="U305" s="156"/>
      <c r="V305" s="156"/>
      <c r="W305" s="156"/>
      <c r="X305" s="156"/>
      <c r="Y305" s="147"/>
      <c r="Z305" s="147"/>
      <c r="AA305" s="147"/>
      <c r="AB305" s="147"/>
      <c r="AC305" s="147"/>
      <c r="AD305" s="147"/>
      <c r="AE305" s="147"/>
      <c r="AF305" s="147"/>
      <c r="AG305" s="147" t="s">
        <v>176</v>
      </c>
      <c r="AH305" s="147">
        <v>0</v>
      </c>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row>
    <row r="306" spans="1:60" outlineLevel="1" x14ac:dyDescent="0.2">
      <c r="A306" s="154"/>
      <c r="B306" s="155"/>
      <c r="C306" s="180" t="s">
        <v>1682</v>
      </c>
      <c r="D306" s="157"/>
      <c r="E306" s="158"/>
      <c r="F306" s="156"/>
      <c r="G306" s="156"/>
      <c r="H306" s="156"/>
      <c r="I306" s="156"/>
      <c r="J306" s="156"/>
      <c r="K306" s="156"/>
      <c r="L306" s="156"/>
      <c r="M306" s="156"/>
      <c r="N306" s="156"/>
      <c r="O306" s="156"/>
      <c r="P306" s="156"/>
      <c r="Q306" s="156"/>
      <c r="R306" s="156"/>
      <c r="S306" s="156"/>
      <c r="T306" s="156"/>
      <c r="U306" s="156"/>
      <c r="V306" s="156"/>
      <c r="W306" s="156"/>
      <c r="X306" s="156"/>
      <c r="Y306" s="147"/>
      <c r="Z306" s="147"/>
      <c r="AA306" s="147"/>
      <c r="AB306" s="147"/>
      <c r="AC306" s="147"/>
      <c r="AD306" s="147"/>
      <c r="AE306" s="147"/>
      <c r="AF306" s="147"/>
      <c r="AG306" s="147" t="s">
        <v>176</v>
      </c>
      <c r="AH306" s="147">
        <v>0</v>
      </c>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row>
    <row r="307" spans="1:60" outlineLevel="1" x14ac:dyDescent="0.2">
      <c r="A307" s="154"/>
      <c r="B307" s="155"/>
      <c r="C307" s="180" t="s">
        <v>1683</v>
      </c>
      <c r="D307" s="157"/>
      <c r="E307" s="158"/>
      <c r="F307" s="156"/>
      <c r="G307" s="156"/>
      <c r="H307" s="156"/>
      <c r="I307" s="156"/>
      <c r="J307" s="156"/>
      <c r="K307" s="156"/>
      <c r="L307" s="156"/>
      <c r="M307" s="156"/>
      <c r="N307" s="156"/>
      <c r="O307" s="156"/>
      <c r="P307" s="156"/>
      <c r="Q307" s="156"/>
      <c r="R307" s="156"/>
      <c r="S307" s="156"/>
      <c r="T307" s="156"/>
      <c r="U307" s="156"/>
      <c r="V307" s="156"/>
      <c r="W307" s="156"/>
      <c r="X307" s="156"/>
      <c r="Y307" s="147"/>
      <c r="Z307" s="147"/>
      <c r="AA307" s="147"/>
      <c r="AB307" s="147"/>
      <c r="AC307" s="147"/>
      <c r="AD307" s="147"/>
      <c r="AE307" s="147"/>
      <c r="AF307" s="147"/>
      <c r="AG307" s="147" t="s">
        <v>176</v>
      </c>
      <c r="AH307" s="147">
        <v>0</v>
      </c>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row>
    <row r="308" spans="1:60" outlineLevel="1" x14ac:dyDescent="0.2">
      <c r="A308" s="154"/>
      <c r="B308" s="155"/>
      <c r="C308" s="180" t="s">
        <v>1684</v>
      </c>
      <c r="D308" s="157"/>
      <c r="E308" s="158"/>
      <c r="F308" s="156"/>
      <c r="G308" s="156"/>
      <c r="H308" s="156"/>
      <c r="I308" s="156"/>
      <c r="J308" s="156"/>
      <c r="K308" s="156"/>
      <c r="L308" s="156"/>
      <c r="M308" s="156"/>
      <c r="N308" s="156"/>
      <c r="O308" s="156"/>
      <c r="P308" s="156"/>
      <c r="Q308" s="156"/>
      <c r="R308" s="156"/>
      <c r="S308" s="156"/>
      <c r="T308" s="156"/>
      <c r="U308" s="156"/>
      <c r="V308" s="156"/>
      <c r="W308" s="156"/>
      <c r="X308" s="156"/>
      <c r="Y308" s="147"/>
      <c r="Z308" s="147"/>
      <c r="AA308" s="147"/>
      <c r="AB308" s="147"/>
      <c r="AC308" s="147"/>
      <c r="AD308" s="147"/>
      <c r="AE308" s="147"/>
      <c r="AF308" s="147"/>
      <c r="AG308" s="147" t="s">
        <v>176</v>
      </c>
      <c r="AH308" s="147">
        <v>0</v>
      </c>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row>
    <row r="309" spans="1:60" ht="22.5" outlineLevel="1" x14ac:dyDescent="0.2">
      <c r="A309" s="154"/>
      <c r="B309" s="155"/>
      <c r="C309" s="180" t="s">
        <v>1685</v>
      </c>
      <c r="D309" s="157"/>
      <c r="E309" s="158"/>
      <c r="F309" s="156"/>
      <c r="G309" s="156"/>
      <c r="H309" s="156"/>
      <c r="I309" s="156"/>
      <c r="J309" s="156"/>
      <c r="K309" s="156"/>
      <c r="L309" s="156"/>
      <c r="M309" s="156"/>
      <c r="N309" s="156"/>
      <c r="O309" s="156"/>
      <c r="P309" s="156"/>
      <c r="Q309" s="156"/>
      <c r="R309" s="156"/>
      <c r="S309" s="156"/>
      <c r="T309" s="156"/>
      <c r="U309" s="156"/>
      <c r="V309" s="156"/>
      <c r="W309" s="156"/>
      <c r="X309" s="156"/>
      <c r="Y309" s="147"/>
      <c r="Z309" s="147"/>
      <c r="AA309" s="147"/>
      <c r="AB309" s="147"/>
      <c r="AC309" s="147"/>
      <c r="AD309" s="147"/>
      <c r="AE309" s="147"/>
      <c r="AF309" s="147"/>
      <c r="AG309" s="147" t="s">
        <v>176</v>
      </c>
      <c r="AH309" s="147">
        <v>0</v>
      </c>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row>
    <row r="310" spans="1:60" outlineLevel="1" x14ac:dyDescent="0.2">
      <c r="A310" s="154"/>
      <c r="B310" s="155"/>
      <c r="C310" s="180" t="s">
        <v>1686</v>
      </c>
      <c r="D310" s="157"/>
      <c r="E310" s="158"/>
      <c r="F310" s="156"/>
      <c r="G310" s="156"/>
      <c r="H310" s="156"/>
      <c r="I310" s="156"/>
      <c r="J310" s="156"/>
      <c r="K310" s="156"/>
      <c r="L310" s="156"/>
      <c r="M310" s="156"/>
      <c r="N310" s="156"/>
      <c r="O310" s="156"/>
      <c r="P310" s="156"/>
      <c r="Q310" s="156"/>
      <c r="R310" s="156"/>
      <c r="S310" s="156"/>
      <c r="T310" s="156"/>
      <c r="U310" s="156"/>
      <c r="V310" s="156"/>
      <c r="W310" s="156"/>
      <c r="X310" s="156"/>
      <c r="Y310" s="147"/>
      <c r="Z310" s="147"/>
      <c r="AA310" s="147"/>
      <c r="AB310" s="147"/>
      <c r="AC310" s="147"/>
      <c r="AD310" s="147"/>
      <c r="AE310" s="147"/>
      <c r="AF310" s="147"/>
      <c r="AG310" s="147" t="s">
        <v>176</v>
      </c>
      <c r="AH310" s="147">
        <v>0</v>
      </c>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row>
    <row r="311" spans="1:60" outlineLevel="1" x14ac:dyDescent="0.2">
      <c r="A311" s="154"/>
      <c r="B311" s="155"/>
      <c r="C311" s="180" t="s">
        <v>1687</v>
      </c>
      <c r="D311" s="157"/>
      <c r="E311" s="158"/>
      <c r="F311" s="156"/>
      <c r="G311" s="156"/>
      <c r="H311" s="156"/>
      <c r="I311" s="156"/>
      <c r="J311" s="156"/>
      <c r="K311" s="156"/>
      <c r="L311" s="156"/>
      <c r="M311" s="156"/>
      <c r="N311" s="156"/>
      <c r="O311" s="156"/>
      <c r="P311" s="156"/>
      <c r="Q311" s="156"/>
      <c r="R311" s="156"/>
      <c r="S311" s="156"/>
      <c r="T311" s="156"/>
      <c r="U311" s="156"/>
      <c r="V311" s="156"/>
      <c r="W311" s="156"/>
      <c r="X311" s="156"/>
      <c r="Y311" s="147"/>
      <c r="Z311" s="147"/>
      <c r="AA311" s="147"/>
      <c r="AB311" s="147"/>
      <c r="AC311" s="147"/>
      <c r="AD311" s="147"/>
      <c r="AE311" s="147"/>
      <c r="AF311" s="147"/>
      <c r="AG311" s="147" t="s">
        <v>176</v>
      </c>
      <c r="AH311" s="147">
        <v>0</v>
      </c>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row>
    <row r="312" spans="1:60" outlineLevel="1" x14ac:dyDescent="0.2">
      <c r="A312" s="154"/>
      <c r="B312" s="155"/>
      <c r="C312" s="180" t="s">
        <v>1688</v>
      </c>
      <c r="D312" s="157"/>
      <c r="E312" s="158"/>
      <c r="F312" s="156"/>
      <c r="G312" s="156"/>
      <c r="H312" s="156"/>
      <c r="I312" s="156"/>
      <c r="J312" s="156"/>
      <c r="K312" s="156"/>
      <c r="L312" s="156"/>
      <c r="M312" s="156"/>
      <c r="N312" s="156"/>
      <c r="O312" s="156"/>
      <c r="P312" s="156"/>
      <c r="Q312" s="156"/>
      <c r="R312" s="156"/>
      <c r="S312" s="156"/>
      <c r="T312" s="156"/>
      <c r="U312" s="156"/>
      <c r="V312" s="156"/>
      <c r="W312" s="156"/>
      <c r="X312" s="156"/>
      <c r="Y312" s="147"/>
      <c r="Z312" s="147"/>
      <c r="AA312" s="147"/>
      <c r="AB312" s="147"/>
      <c r="AC312" s="147"/>
      <c r="AD312" s="147"/>
      <c r="AE312" s="147"/>
      <c r="AF312" s="147"/>
      <c r="AG312" s="147" t="s">
        <v>176</v>
      </c>
      <c r="AH312" s="147">
        <v>0</v>
      </c>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row>
    <row r="313" spans="1:60" outlineLevel="1" x14ac:dyDescent="0.2">
      <c r="A313" s="154"/>
      <c r="B313" s="155"/>
      <c r="C313" s="180" t="s">
        <v>1689</v>
      </c>
      <c r="D313" s="157"/>
      <c r="E313" s="158"/>
      <c r="F313" s="156"/>
      <c r="G313" s="156"/>
      <c r="H313" s="156"/>
      <c r="I313" s="156"/>
      <c r="J313" s="156"/>
      <c r="K313" s="156"/>
      <c r="L313" s="156"/>
      <c r="M313" s="156"/>
      <c r="N313" s="156"/>
      <c r="O313" s="156"/>
      <c r="P313" s="156"/>
      <c r="Q313" s="156"/>
      <c r="R313" s="156"/>
      <c r="S313" s="156"/>
      <c r="T313" s="156"/>
      <c r="U313" s="156"/>
      <c r="V313" s="156"/>
      <c r="W313" s="156"/>
      <c r="X313" s="156"/>
      <c r="Y313" s="147"/>
      <c r="Z313" s="147"/>
      <c r="AA313" s="147"/>
      <c r="AB313" s="147"/>
      <c r="AC313" s="147"/>
      <c r="AD313" s="147"/>
      <c r="AE313" s="147"/>
      <c r="AF313" s="147"/>
      <c r="AG313" s="147" t="s">
        <v>176</v>
      </c>
      <c r="AH313" s="147">
        <v>0</v>
      </c>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row>
    <row r="314" spans="1:60" ht="22.5" outlineLevel="1" x14ac:dyDescent="0.2">
      <c r="A314" s="154"/>
      <c r="B314" s="155"/>
      <c r="C314" s="180" t="s">
        <v>1690</v>
      </c>
      <c r="D314" s="157"/>
      <c r="E314" s="158"/>
      <c r="F314" s="156"/>
      <c r="G314" s="156"/>
      <c r="H314" s="156"/>
      <c r="I314" s="156"/>
      <c r="J314" s="156"/>
      <c r="K314" s="156"/>
      <c r="L314" s="156"/>
      <c r="M314" s="156"/>
      <c r="N314" s="156"/>
      <c r="O314" s="156"/>
      <c r="P314" s="156"/>
      <c r="Q314" s="156"/>
      <c r="R314" s="156"/>
      <c r="S314" s="156"/>
      <c r="T314" s="156"/>
      <c r="U314" s="156"/>
      <c r="V314" s="156"/>
      <c r="W314" s="156"/>
      <c r="X314" s="156"/>
      <c r="Y314" s="147"/>
      <c r="Z314" s="147"/>
      <c r="AA314" s="147"/>
      <c r="AB314" s="147"/>
      <c r="AC314" s="147"/>
      <c r="AD314" s="147"/>
      <c r="AE314" s="147"/>
      <c r="AF314" s="147"/>
      <c r="AG314" s="147" t="s">
        <v>176</v>
      </c>
      <c r="AH314" s="147">
        <v>0</v>
      </c>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row>
    <row r="315" spans="1:60" ht="22.5" outlineLevel="1" x14ac:dyDescent="0.2">
      <c r="A315" s="154"/>
      <c r="B315" s="155"/>
      <c r="C315" s="180" t="s">
        <v>1691</v>
      </c>
      <c r="D315" s="157"/>
      <c r="E315" s="158"/>
      <c r="F315" s="156"/>
      <c r="G315" s="156"/>
      <c r="H315" s="156"/>
      <c r="I315" s="156"/>
      <c r="J315" s="156"/>
      <c r="K315" s="156"/>
      <c r="L315" s="156"/>
      <c r="M315" s="156"/>
      <c r="N315" s="156"/>
      <c r="O315" s="156"/>
      <c r="P315" s="156"/>
      <c r="Q315" s="156"/>
      <c r="R315" s="156"/>
      <c r="S315" s="156"/>
      <c r="T315" s="156"/>
      <c r="U315" s="156"/>
      <c r="V315" s="156"/>
      <c r="W315" s="156"/>
      <c r="X315" s="156"/>
      <c r="Y315" s="147"/>
      <c r="Z315" s="147"/>
      <c r="AA315" s="147"/>
      <c r="AB315" s="147"/>
      <c r="AC315" s="147"/>
      <c r="AD315" s="147"/>
      <c r="AE315" s="147"/>
      <c r="AF315" s="147"/>
      <c r="AG315" s="147" t="s">
        <v>176</v>
      </c>
      <c r="AH315" s="147">
        <v>0</v>
      </c>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row>
    <row r="316" spans="1:60" outlineLevel="1" x14ac:dyDescent="0.2">
      <c r="A316" s="154"/>
      <c r="B316" s="155"/>
      <c r="C316" s="180" t="s">
        <v>1692</v>
      </c>
      <c r="D316" s="157"/>
      <c r="E316" s="158"/>
      <c r="F316" s="156"/>
      <c r="G316" s="156"/>
      <c r="H316" s="156"/>
      <c r="I316" s="156"/>
      <c r="J316" s="156"/>
      <c r="K316" s="156"/>
      <c r="L316" s="156"/>
      <c r="M316" s="156"/>
      <c r="N316" s="156"/>
      <c r="O316" s="156"/>
      <c r="P316" s="156"/>
      <c r="Q316" s="156"/>
      <c r="R316" s="156"/>
      <c r="S316" s="156"/>
      <c r="T316" s="156"/>
      <c r="U316" s="156"/>
      <c r="V316" s="156"/>
      <c r="W316" s="156"/>
      <c r="X316" s="156"/>
      <c r="Y316" s="147"/>
      <c r="Z316" s="147"/>
      <c r="AA316" s="147"/>
      <c r="AB316" s="147"/>
      <c r="AC316" s="147"/>
      <c r="AD316" s="147"/>
      <c r="AE316" s="147"/>
      <c r="AF316" s="147"/>
      <c r="AG316" s="147" t="s">
        <v>176</v>
      </c>
      <c r="AH316" s="147">
        <v>0</v>
      </c>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row>
    <row r="317" spans="1:60" outlineLevel="1" x14ac:dyDescent="0.2">
      <c r="A317" s="154"/>
      <c r="B317" s="155"/>
      <c r="C317" s="180" t="s">
        <v>1693</v>
      </c>
      <c r="D317" s="157"/>
      <c r="E317" s="158"/>
      <c r="F317" s="156"/>
      <c r="G317" s="156"/>
      <c r="H317" s="156"/>
      <c r="I317" s="156"/>
      <c r="J317" s="156"/>
      <c r="K317" s="156"/>
      <c r="L317" s="156"/>
      <c r="M317" s="156"/>
      <c r="N317" s="156"/>
      <c r="O317" s="156"/>
      <c r="P317" s="156"/>
      <c r="Q317" s="156"/>
      <c r="R317" s="156"/>
      <c r="S317" s="156"/>
      <c r="T317" s="156"/>
      <c r="U317" s="156"/>
      <c r="V317" s="156"/>
      <c r="W317" s="156"/>
      <c r="X317" s="156"/>
      <c r="Y317" s="147"/>
      <c r="Z317" s="147"/>
      <c r="AA317" s="147"/>
      <c r="AB317" s="147"/>
      <c r="AC317" s="147"/>
      <c r="AD317" s="147"/>
      <c r="AE317" s="147"/>
      <c r="AF317" s="147"/>
      <c r="AG317" s="147" t="s">
        <v>176</v>
      </c>
      <c r="AH317" s="147">
        <v>0</v>
      </c>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row>
    <row r="318" spans="1:60" outlineLevel="1" x14ac:dyDescent="0.2">
      <c r="A318" s="154"/>
      <c r="B318" s="155"/>
      <c r="C318" s="180" t="s">
        <v>1694</v>
      </c>
      <c r="D318" s="157"/>
      <c r="E318" s="158"/>
      <c r="F318" s="156"/>
      <c r="G318" s="156"/>
      <c r="H318" s="156"/>
      <c r="I318" s="156"/>
      <c r="J318" s="156"/>
      <c r="K318" s="156"/>
      <c r="L318" s="156"/>
      <c r="M318" s="156"/>
      <c r="N318" s="156"/>
      <c r="O318" s="156"/>
      <c r="P318" s="156"/>
      <c r="Q318" s="156"/>
      <c r="R318" s="156"/>
      <c r="S318" s="156"/>
      <c r="T318" s="156"/>
      <c r="U318" s="156"/>
      <c r="V318" s="156"/>
      <c r="W318" s="156"/>
      <c r="X318" s="156"/>
      <c r="Y318" s="147"/>
      <c r="Z318" s="147"/>
      <c r="AA318" s="147"/>
      <c r="AB318" s="147"/>
      <c r="AC318" s="147"/>
      <c r="AD318" s="147"/>
      <c r="AE318" s="147"/>
      <c r="AF318" s="147"/>
      <c r="AG318" s="147" t="s">
        <v>176</v>
      </c>
      <c r="AH318" s="147">
        <v>0</v>
      </c>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row>
    <row r="319" spans="1:60" outlineLevel="1" x14ac:dyDescent="0.2">
      <c r="A319" s="154"/>
      <c r="B319" s="155"/>
      <c r="C319" s="180" t="s">
        <v>1695</v>
      </c>
      <c r="D319" s="157"/>
      <c r="E319" s="158"/>
      <c r="F319" s="156"/>
      <c r="G319" s="156"/>
      <c r="H319" s="156"/>
      <c r="I319" s="156"/>
      <c r="J319" s="156"/>
      <c r="K319" s="156"/>
      <c r="L319" s="156"/>
      <c r="M319" s="156"/>
      <c r="N319" s="156"/>
      <c r="O319" s="156"/>
      <c r="P319" s="156"/>
      <c r="Q319" s="156"/>
      <c r="R319" s="156"/>
      <c r="S319" s="156"/>
      <c r="T319" s="156"/>
      <c r="U319" s="156"/>
      <c r="V319" s="156"/>
      <c r="W319" s="156"/>
      <c r="X319" s="156"/>
      <c r="Y319" s="147"/>
      <c r="Z319" s="147"/>
      <c r="AA319" s="147"/>
      <c r="AB319" s="147"/>
      <c r="AC319" s="147"/>
      <c r="AD319" s="147"/>
      <c r="AE319" s="147"/>
      <c r="AF319" s="147"/>
      <c r="AG319" s="147" t="s">
        <v>176</v>
      </c>
      <c r="AH319" s="147">
        <v>0</v>
      </c>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row>
    <row r="320" spans="1:60" outlineLevel="1" x14ac:dyDescent="0.2">
      <c r="A320" s="154"/>
      <c r="B320" s="155"/>
      <c r="C320" s="180" t="s">
        <v>1696</v>
      </c>
      <c r="D320" s="157"/>
      <c r="E320" s="158"/>
      <c r="F320" s="156"/>
      <c r="G320" s="156"/>
      <c r="H320" s="156"/>
      <c r="I320" s="156"/>
      <c r="J320" s="156"/>
      <c r="K320" s="156"/>
      <c r="L320" s="156"/>
      <c r="M320" s="156"/>
      <c r="N320" s="156"/>
      <c r="O320" s="156"/>
      <c r="P320" s="156"/>
      <c r="Q320" s="156"/>
      <c r="R320" s="156"/>
      <c r="S320" s="156"/>
      <c r="T320" s="156"/>
      <c r="U320" s="156"/>
      <c r="V320" s="156"/>
      <c r="W320" s="156"/>
      <c r="X320" s="156"/>
      <c r="Y320" s="147"/>
      <c r="Z320" s="147"/>
      <c r="AA320" s="147"/>
      <c r="AB320" s="147"/>
      <c r="AC320" s="147"/>
      <c r="AD320" s="147"/>
      <c r="AE320" s="147"/>
      <c r="AF320" s="147"/>
      <c r="AG320" s="147" t="s">
        <v>176</v>
      </c>
      <c r="AH320" s="147">
        <v>0</v>
      </c>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row>
    <row r="321" spans="1:60" outlineLevel="1" x14ac:dyDescent="0.2">
      <c r="A321" s="154"/>
      <c r="B321" s="155"/>
      <c r="C321" s="180" t="s">
        <v>1697</v>
      </c>
      <c r="D321" s="157"/>
      <c r="E321" s="158"/>
      <c r="F321" s="156"/>
      <c r="G321" s="156"/>
      <c r="H321" s="156"/>
      <c r="I321" s="156"/>
      <c r="J321" s="156"/>
      <c r="K321" s="156"/>
      <c r="L321" s="156"/>
      <c r="M321" s="156"/>
      <c r="N321" s="156"/>
      <c r="O321" s="156"/>
      <c r="P321" s="156"/>
      <c r="Q321" s="156"/>
      <c r="R321" s="156"/>
      <c r="S321" s="156"/>
      <c r="T321" s="156"/>
      <c r="U321" s="156"/>
      <c r="V321" s="156"/>
      <c r="W321" s="156"/>
      <c r="X321" s="156"/>
      <c r="Y321" s="147"/>
      <c r="Z321" s="147"/>
      <c r="AA321" s="147"/>
      <c r="AB321" s="147"/>
      <c r="AC321" s="147"/>
      <c r="AD321" s="147"/>
      <c r="AE321" s="147"/>
      <c r="AF321" s="147"/>
      <c r="AG321" s="147" t="s">
        <v>176</v>
      </c>
      <c r="AH321" s="147">
        <v>0</v>
      </c>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row>
    <row r="322" spans="1:60" outlineLevel="1" x14ac:dyDescent="0.2">
      <c r="A322" s="154"/>
      <c r="B322" s="155"/>
      <c r="C322" s="180" t="s">
        <v>1698</v>
      </c>
      <c r="D322" s="157"/>
      <c r="E322" s="158"/>
      <c r="F322" s="156"/>
      <c r="G322" s="156"/>
      <c r="H322" s="156"/>
      <c r="I322" s="156"/>
      <c r="J322" s="156"/>
      <c r="K322" s="156"/>
      <c r="L322" s="156"/>
      <c r="M322" s="156"/>
      <c r="N322" s="156"/>
      <c r="O322" s="156"/>
      <c r="P322" s="156"/>
      <c r="Q322" s="156"/>
      <c r="R322" s="156"/>
      <c r="S322" s="156"/>
      <c r="T322" s="156"/>
      <c r="U322" s="156"/>
      <c r="V322" s="156"/>
      <c r="W322" s="156"/>
      <c r="X322" s="156"/>
      <c r="Y322" s="147"/>
      <c r="Z322" s="147"/>
      <c r="AA322" s="147"/>
      <c r="AB322" s="147"/>
      <c r="AC322" s="147"/>
      <c r="AD322" s="147"/>
      <c r="AE322" s="147"/>
      <c r="AF322" s="147"/>
      <c r="AG322" s="147" t="s">
        <v>176</v>
      </c>
      <c r="AH322" s="147">
        <v>0</v>
      </c>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row>
    <row r="323" spans="1:60" outlineLevel="1" x14ac:dyDescent="0.2">
      <c r="A323" s="154"/>
      <c r="B323" s="155"/>
      <c r="C323" s="180" t="s">
        <v>1699</v>
      </c>
      <c r="D323" s="157"/>
      <c r="E323" s="158"/>
      <c r="F323" s="156"/>
      <c r="G323" s="156"/>
      <c r="H323" s="156"/>
      <c r="I323" s="156"/>
      <c r="J323" s="156"/>
      <c r="K323" s="156"/>
      <c r="L323" s="156"/>
      <c r="M323" s="156"/>
      <c r="N323" s="156"/>
      <c r="O323" s="156"/>
      <c r="P323" s="156"/>
      <c r="Q323" s="156"/>
      <c r="R323" s="156"/>
      <c r="S323" s="156"/>
      <c r="T323" s="156"/>
      <c r="U323" s="156"/>
      <c r="V323" s="156"/>
      <c r="W323" s="156"/>
      <c r="X323" s="156"/>
      <c r="Y323" s="147"/>
      <c r="Z323" s="147"/>
      <c r="AA323" s="147"/>
      <c r="AB323" s="147"/>
      <c r="AC323" s="147"/>
      <c r="AD323" s="147"/>
      <c r="AE323" s="147"/>
      <c r="AF323" s="147"/>
      <c r="AG323" s="147" t="s">
        <v>176</v>
      </c>
      <c r="AH323" s="147">
        <v>0</v>
      </c>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row>
    <row r="324" spans="1:60" outlineLevel="1" x14ac:dyDescent="0.2">
      <c r="A324" s="154"/>
      <c r="B324" s="155"/>
      <c r="C324" s="180" t="s">
        <v>1700</v>
      </c>
      <c r="D324" s="157"/>
      <c r="E324" s="158"/>
      <c r="F324" s="156"/>
      <c r="G324" s="156"/>
      <c r="H324" s="156"/>
      <c r="I324" s="156"/>
      <c r="J324" s="156"/>
      <c r="K324" s="156"/>
      <c r="L324" s="156"/>
      <c r="M324" s="156"/>
      <c r="N324" s="156"/>
      <c r="O324" s="156"/>
      <c r="P324" s="156"/>
      <c r="Q324" s="156"/>
      <c r="R324" s="156"/>
      <c r="S324" s="156"/>
      <c r="T324" s="156"/>
      <c r="U324" s="156"/>
      <c r="V324" s="156"/>
      <c r="W324" s="156"/>
      <c r="X324" s="156"/>
      <c r="Y324" s="147"/>
      <c r="Z324" s="147"/>
      <c r="AA324" s="147"/>
      <c r="AB324" s="147"/>
      <c r="AC324" s="147"/>
      <c r="AD324" s="147"/>
      <c r="AE324" s="147"/>
      <c r="AF324" s="147"/>
      <c r="AG324" s="147" t="s">
        <v>176</v>
      </c>
      <c r="AH324" s="147">
        <v>0</v>
      </c>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row>
    <row r="325" spans="1:60" outlineLevel="1" x14ac:dyDescent="0.2">
      <c r="A325" s="154"/>
      <c r="B325" s="155"/>
      <c r="C325" s="180" t="s">
        <v>1701</v>
      </c>
      <c r="D325" s="157"/>
      <c r="E325" s="158"/>
      <c r="F325" s="156"/>
      <c r="G325" s="156"/>
      <c r="H325" s="156"/>
      <c r="I325" s="156"/>
      <c r="J325" s="156"/>
      <c r="K325" s="156"/>
      <c r="L325" s="156"/>
      <c r="M325" s="156"/>
      <c r="N325" s="156"/>
      <c r="O325" s="156"/>
      <c r="P325" s="156"/>
      <c r="Q325" s="156"/>
      <c r="R325" s="156"/>
      <c r="S325" s="156"/>
      <c r="T325" s="156"/>
      <c r="U325" s="156"/>
      <c r="V325" s="156"/>
      <c r="W325" s="156"/>
      <c r="X325" s="156"/>
      <c r="Y325" s="147"/>
      <c r="Z325" s="147"/>
      <c r="AA325" s="147"/>
      <c r="AB325" s="147"/>
      <c r="AC325" s="147"/>
      <c r="AD325" s="147"/>
      <c r="AE325" s="147"/>
      <c r="AF325" s="147"/>
      <c r="AG325" s="147" t="s">
        <v>176</v>
      </c>
      <c r="AH325" s="147">
        <v>0</v>
      </c>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row>
    <row r="326" spans="1:60" outlineLevel="1" x14ac:dyDescent="0.2">
      <c r="A326" s="154"/>
      <c r="B326" s="155"/>
      <c r="C326" s="180" t="s">
        <v>1702</v>
      </c>
      <c r="D326" s="157"/>
      <c r="E326" s="158"/>
      <c r="F326" s="156"/>
      <c r="G326" s="156"/>
      <c r="H326" s="156"/>
      <c r="I326" s="156"/>
      <c r="J326" s="156"/>
      <c r="K326" s="156"/>
      <c r="L326" s="156"/>
      <c r="M326" s="156"/>
      <c r="N326" s="156"/>
      <c r="O326" s="156"/>
      <c r="P326" s="156"/>
      <c r="Q326" s="156"/>
      <c r="R326" s="156"/>
      <c r="S326" s="156"/>
      <c r="T326" s="156"/>
      <c r="U326" s="156"/>
      <c r="V326" s="156"/>
      <c r="W326" s="156"/>
      <c r="X326" s="156"/>
      <c r="Y326" s="147"/>
      <c r="Z326" s="147"/>
      <c r="AA326" s="147"/>
      <c r="AB326" s="147"/>
      <c r="AC326" s="147"/>
      <c r="AD326" s="147"/>
      <c r="AE326" s="147"/>
      <c r="AF326" s="147"/>
      <c r="AG326" s="147" t="s">
        <v>176</v>
      </c>
      <c r="AH326" s="147">
        <v>0</v>
      </c>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row>
    <row r="327" spans="1:60" outlineLevel="1" x14ac:dyDescent="0.2">
      <c r="A327" s="154"/>
      <c r="B327" s="155"/>
      <c r="C327" s="180" t="s">
        <v>1703</v>
      </c>
      <c r="D327" s="157"/>
      <c r="E327" s="158"/>
      <c r="F327" s="156"/>
      <c r="G327" s="156"/>
      <c r="H327" s="156"/>
      <c r="I327" s="156"/>
      <c r="J327" s="156"/>
      <c r="K327" s="156"/>
      <c r="L327" s="156"/>
      <c r="M327" s="156"/>
      <c r="N327" s="156"/>
      <c r="O327" s="156"/>
      <c r="P327" s="156"/>
      <c r="Q327" s="156"/>
      <c r="R327" s="156"/>
      <c r="S327" s="156"/>
      <c r="T327" s="156"/>
      <c r="U327" s="156"/>
      <c r="V327" s="156"/>
      <c r="W327" s="156"/>
      <c r="X327" s="156"/>
      <c r="Y327" s="147"/>
      <c r="Z327" s="147"/>
      <c r="AA327" s="147"/>
      <c r="AB327" s="147"/>
      <c r="AC327" s="147"/>
      <c r="AD327" s="147"/>
      <c r="AE327" s="147"/>
      <c r="AF327" s="147"/>
      <c r="AG327" s="147" t="s">
        <v>176</v>
      </c>
      <c r="AH327" s="147">
        <v>0</v>
      </c>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row>
    <row r="328" spans="1:60" outlineLevel="1" x14ac:dyDescent="0.2">
      <c r="A328" s="154"/>
      <c r="B328" s="155"/>
      <c r="C328" s="180" t="s">
        <v>1704</v>
      </c>
      <c r="D328" s="157"/>
      <c r="E328" s="158"/>
      <c r="F328" s="156"/>
      <c r="G328" s="156"/>
      <c r="H328" s="156"/>
      <c r="I328" s="156"/>
      <c r="J328" s="156"/>
      <c r="K328" s="156"/>
      <c r="L328" s="156"/>
      <c r="M328" s="156"/>
      <c r="N328" s="156"/>
      <c r="O328" s="156"/>
      <c r="P328" s="156"/>
      <c r="Q328" s="156"/>
      <c r="R328" s="156"/>
      <c r="S328" s="156"/>
      <c r="T328" s="156"/>
      <c r="U328" s="156"/>
      <c r="V328" s="156"/>
      <c r="W328" s="156"/>
      <c r="X328" s="156"/>
      <c r="Y328" s="147"/>
      <c r="Z328" s="147"/>
      <c r="AA328" s="147"/>
      <c r="AB328" s="147"/>
      <c r="AC328" s="147"/>
      <c r="AD328" s="147"/>
      <c r="AE328" s="147"/>
      <c r="AF328" s="147"/>
      <c r="AG328" s="147" t="s">
        <v>176</v>
      </c>
      <c r="AH328" s="147">
        <v>0</v>
      </c>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row>
    <row r="329" spans="1:60" outlineLevel="1" x14ac:dyDescent="0.2">
      <c r="A329" s="154"/>
      <c r="B329" s="155"/>
      <c r="C329" s="180" t="s">
        <v>1705</v>
      </c>
      <c r="D329" s="157"/>
      <c r="E329" s="158"/>
      <c r="F329" s="156"/>
      <c r="G329" s="156"/>
      <c r="H329" s="156"/>
      <c r="I329" s="156"/>
      <c r="J329" s="156"/>
      <c r="K329" s="156"/>
      <c r="L329" s="156"/>
      <c r="M329" s="156"/>
      <c r="N329" s="156"/>
      <c r="O329" s="156"/>
      <c r="P329" s="156"/>
      <c r="Q329" s="156"/>
      <c r="R329" s="156"/>
      <c r="S329" s="156"/>
      <c r="T329" s="156"/>
      <c r="U329" s="156"/>
      <c r="V329" s="156"/>
      <c r="W329" s="156"/>
      <c r="X329" s="156"/>
      <c r="Y329" s="147"/>
      <c r="Z329" s="147"/>
      <c r="AA329" s="147"/>
      <c r="AB329" s="147"/>
      <c r="AC329" s="147"/>
      <c r="AD329" s="147"/>
      <c r="AE329" s="147"/>
      <c r="AF329" s="147"/>
      <c r="AG329" s="147" t="s">
        <v>176</v>
      </c>
      <c r="AH329" s="147">
        <v>0</v>
      </c>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row>
    <row r="330" spans="1:60" ht="22.5" outlineLevel="1" x14ac:dyDescent="0.2">
      <c r="A330" s="154"/>
      <c r="B330" s="155"/>
      <c r="C330" s="180" t="s">
        <v>1706</v>
      </c>
      <c r="D330" s="157"/>
      <c r="E330" s="158"/>
      <c r="F330" s="156"/>
      <c r="G330" s="156"/>
      <c r="H330" s="156"/>
      <c r="I330" s="156"/>
      <c r="J330" s="156"/>
      <c r="K330" s="156"/>
      <c r="L330" s="156"/>
      <c r="M330" s="156"/>
      <c r="N330" s="156"/>
      <c r="O330" s="156"/>
      <c r="P330" s="156"/>
      <c r="Q330" s="156"/>
      <c r="R330" s="156"/>
      <c r="S330" s="156"/>
      <c r="T330" s="156"/>
      <c r="U330" s="156"/>
      <c r="V330" s="156"/>
      <c r="W330" s="156"/>
      <c r="X330" s="156"/>
      <c r="Y330" s="147"/>
      <c r="Z330" s="147"/>
      <c r="AA330" s="147"/>
      <c r="AB330" s="147"/>
      <c r="AC330" s="147"/>
      <c r="AD330" s="147"/>
      <c r="AE330" s="147"/>
      <c r="AF330" s="147"/>
      <c r="AG330" s="147" t="s">
        <v>176</v>
      </c>
      <c r="AH330" s="147">
        <v>0</v>
      </c>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row>
    <row r="331" spans="1:60" outlineLevel="1" x14ac:dyDescent="0.2">
      <c r="A331" s="154"/>
      <c r="B331" s="155"/>
      <c r="C331" s="180" t="s">
        <v>1707</v>
      </c>
      <c r="D331" s="157"/>
      <c r="E331" s="158"/>
      <c r="F331" s="156"/>
      <c r="G331" s="156"/>
      <c r="H331" s="156"/>
      <c r="I331" s="156"/>
      <c r="J331" s="156"/>
      <c r="K331" s="156"/>
      <c r="L331" s="156"/>
      <c r="M331" s="156"/>
      <c r="N331" s="156"/>
      <c r="O331" s="156"/>
      <c r="P331" s="156"/>
      <c r="Q331" s="156"/>
      <c r="R331" s="156"/>
      <c r="S331" s="156"/>
      <c r="T331" s="156"/>
      <c r="U331" s="156"/>
      <c r="V331" s="156"/>
      <c r="W331" s="156"/>
      <c r="X331" s="156"/>
      <c r="Y331" s="147"/>
      <c r="Z331" s="147"/>
      <c r="AA331" s="147"/>
      <c r="AB331" s="147"/>
      <c r="AC331" s="147"/>
      <c r="AD331" s="147"/>
      <c r="AE331" s="147"/>
      <c r="AF331" s="147"/>
      <c r="AG331" s="147" t="s">
        <v>176</v>
      </c>
      <c r="AH331" s="147">
        <v>0</v>
      </c>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row>
    <row r="332" spans="1:60" outlineLevel="1" x14ac:dyDescent="0.2">
      <c r="A332" s="154"/>
      <c r="B332" s="155"/>
      <c r="C332" s="180" t="s">
        <v>1708</v>
      </c>
      <c r="D332" s="157"/>
      <c r="E332" s="158"/>
      <c r="F332" s="156"/>
      <c r="G332" s="156"/>
      <c r="H332" s="156"/>
      <c r="I332" s="156"/>
      <c r="J332" s="156"/>
      <c r="K332" s="156"/>
      <c r="L332" s="156"/>
      <c r="M332" s="156"/>
      <c r="N332" s="156"/>
      <c r="O332" s="156"/>
      <c r="P332" s="156"/>
      <c r="Q332" s="156"/>
      <c r="R332" s="156"/>
      <c r="S332" s="156"/>
      <c r="T332" s="156"/>
      <c r="U332" s="156"/>
      <c r="V332" s="156"/>
      <c r="W332" s="156"/>
      <c r="X332" s="156"/>
      <c r="Y332" s="147"/>
      <c r="Z332" s="147"/>
      <c r="AA332" s="147"/>
      <c r="AB332" s="147"/>
      <c r="AC332" s="147"/>
      <c r="AD332" s="147"/>
      <c r="AE332" s="147"/>
      <c r="AF332" s="147"/>
      <c r="AG332" s="147" t="s">
        <v>176</v>
      </c>
      <c r="AH332" s="147">
        <v>0</v>
      </c>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row>
    <row r="333" spans="1:60" outlineLevel="1" x14ac:dyDescent="0.2">
      <c r="A333" s="154"/>
      <c r="B333" s="155"/>
      <c r="C333" s="180" t="s">
        <v>1709</v>
      </c>
      <c r="D333" s="157"/>
      <c r="E333" s="158"/>
      <c r="F333" s="156"/>
      <c r="G333" s="156"/>
      <c r="H333" s="156"/>
      <c r="I333" s="156"/>
      <c r="J333" s="156"/>
      <c r="K333" s="156"/>
      <c r="L333" s="156"/>
      <c r="M333" s="156"/>
      <c r="N333" s="156"/>
      <c r="O333" s="156"/>
      <c r="P333" s="156"/>
      <c r="Q333" s="156"/>
      <c r="R333" s="156"/>
      <c r="S333" s="156"/>
      <c r="T333" s="156"/>
      <c r="U333" s="156"/>
      <c r="V333" s="156"/>
      <c r="W333" s="156"/>
      <c r="X333" s="156"/>
      <c r="Y333" s="147"/>
      <c r="Z333" s="147"/>
      <c r="AA333" s="147"/>
      <c r="AB333" s="147"/>
      <c r="AC333" s="147"/>
      <c r="AD333" s="147"/>
      <c r="AE333" s="147"/>
      <c r="AF333" s="147"/>
      <c r="AG333" s="147" t="s">
        <v>176</v>
      </c>
      <c r="AH333" s="147">
        <v>0</v>
      </c>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row>
    <row r="334" spans="1:60" outlineLevel="1" x14ac:dyDescent="0.2">
      <c r="A334" s="154"/>
      <c r="B334" s="155"/>
      <c r="C334" s="180" t="s">
        <v>1710</v>
      </c>
      <c r="D334" s="157"/>
      <c r="E334" s="158"/>
      <c r="F334" s="156"/>
      <c r="G334" s="156"/>
      <c r="H334" s="156"/>
      <c r="I334" s="156"/>
      <c r="J334" s="156"/>
      <c r="K334" s="156"/>
      <c r="L334" s="156"/>
      <c r="M334" s="156"/>
      <c r="N334" s="156"/>
      <c r="O334" s="156"/>
      <c r="P334" s="156"/>
      <c r="Q334" s="156"/>
      <c r="R334" s="156"/>
      <c r="S334" s="156"/>
      <c r="T334" s="156"/>
      <c r="U334" s="156"/>
      <c r="V334" s="156"/>
      <c r="W334" s="156"/>
      <c r="X334" s="156"/>
      <c r="Y334" s="147"/>
      <c r="Z334" s="147"/>
      <c r="AA334" s="147"/>
      <c r="AB334" s="147"/>
      <c r="AC334" s="147"/>
      <c r="AD334" s="147"/>
      <c r="AE334" s="147"/>
      <c r="AF334" s="147"/>
      <c r="AG334" s="147" t="s">
        <v>176</v>
      </c>
      <c r="AH334" s="147">
        <v>0</v>
      </c>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row>
    <row r="335" spans="1:60" outlineLevel="1" x14ac:dyDescent="0.2">
      <c r="A335" s="154"/>
      <c r="B335" s="155"/>
      <c r="C335" s="180" t="s">
        <v>1711</v>
      </c>
      <c r="D335" s="157"/>
      <c r="E335" s="158"/>
      <c r="F335" s="156"/>
      <c r="G335" s="156"/>
      <c r="H335" s="156"/>
      <c r="I335" s="156"/>
      <c r="J335" s="156"/>
      <c r="K335" s="156"/>
      <c r="L335" s="156"/>
      <c r="M335" s="156"/>
      <c r="N335" s="156"/>
      <c r="O335" s="156"/>
      <c r="P335" s="156"/>
      <c r="Q335" s="156"/>
      <c r="R335" s="156"/>
      <c r="S335" s="156"/>
      <c r="T335" s="156"/>
      <c r="U335" s="156"/>
      <c r="V335" s="156"/>
      <c r="W335" s="156"/>
      <c r="X335" s="156"/>
      <c r="Y335" s="147"/>
      <c r="Z335" s="147"/>
      <c r="AA335" s="147"/>
      <c r="AB335" s="147"/>
      <c r="AC335" s="147"/>
      <c r="AD335" s="147"/>
      <c r="AE335" s="147"/>
      <c r="AF335" s="147"/>
      <c r="AG335" s="147" t="s">
        <v>176</v>
      </c>
      <c r="AH335" s="147">
        <v>0</v>
      </c>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row>
    <row r="336" spans="1:60" outlineLevel="1" x14ac:dyDescent="0.2">
      <c r="A336" s="154"/>
      <c r="B336" s="155"/>
      <c r="C336" s="180" t="s">
        <v>1712</v>
      </c>
      <c r="D336" s="157"/>
      <c r="E336" s="158"/>
      <c r="F336" s="156"/>
      <c r="G336" s="156"/>
      <c r="H336" s="156"/>
      <c r="I336" s="156"/>
      <c r="J336" s="156"/>
      <c r="K336" s="156"/>
      <c r="L336" s="156"/>
      <c r="M336" s="156"/>
      <c r="N336" s="156"/>
      <c r="O336" s="156"/>
      <c r="P336" s="156"/>
      <c r="Q336" s="156"/>
      <c r="R336" s="156"/>
      <c r="S336" s="156"/>
      <c r="T336" s="156"/>
      <c r="U336" s="156"/>
      <c r="V336" s="156"/>
      <c r="W336" s="156"/>
      <c r="X336" s="156"/>
      <c r="Y336" s="147"/>
      <c r="Z336" s="147"/>
      <c r="AA336" s="147"/>
      <c r="AB336" s="147"/>
      <c r="AC336" s="147"/>
      <c r="AD336" s="147"/>
      <c r="AE336" s="147"/>
      <c r="AF336" s="147"/>
      <c r="AG336" s="147" t="s">
        <v>176</v>
      </c>
      <c r="AH336" s="147">
        <v>0</v>
      </c>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row>
    <row r="337" spans="1:60" outlineLevel="1" x14ac:dyDescent="0.2">
      <c r="A337" s="154"/>
      <c r="B337" s="155"/>
      <c r="C337" s="180" t="s">
        <v>1713</v>
      </c>
      <c r="D337" s="157"/>
      <c r="E337" s="158"/>
      <c r="F337" s="156"/>
      <c r="G337" s="156"/>
      <c r="H337" s="156"/>
      <c r="I337" s="156"/>
      <c r="J337" s="156"/>
      <c r="K337" s="156"/>
      <c r="L337" s="156"/>
      <c r="M337" s="156"/>
      <c r="N337" s="156"/>
      <c r="O337" s="156"/>
      <c r="P337" s="156"/>
      <c r="Q337" s="156"/>
      <c r="R337" s="156"/>
      <c r="S337" s="156"/>
      <c r="T337" s="156"/>
      <c r="U337" s="156"/>
      <c r="V337" s="156"/>
      <c r="W337" s="156"/>
      <c r="X337" s="156"/>
      <c r="Y337" s="147"/>
      <c r="Z337" s="147"/>
      <c r="AA337" s="147"/>
      <c r="AB337" s="147"/>
      <c r="AC337" s="147"/>
      <c r="AD337" s="147"/>
      <c r="AE337" s="147"/>
      <c r="AF337" s="147"/>
      <c r="AG337" s="147" t="s">
        <v>176</v>
      </c>
      <c r="AH337" s="147">
        <v>0</v>
      </c>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row>
    <row r="338" spans="1:60" outlineLevel="1" x14ac:dyDescent="0.2">
      <c r="A338" s="154"/>
      <c r="B338" s="155"/>
      <c r="C338" s="180" t="s">
        <v>1714</v>
      </c>
      <c r="D338" s="157"/>
      <c r="E338" s="158"/>
      <c r="F338" s="156"/>
      <c r="G338" s="156"/>
      <c r="H338" s="156"/>
      <c r="I338" s="156"/>
      <c r="J338" s="156"/>
      <c r="K338" s="156"/>
      <c r="L338" s="156"/>
      <c r="M338" s="156"/>
      <c r="N338" s="156"/>
      <c r="O338" s="156"/>
      <c r="P338" s="156"/>
      <c r="Q338" s="156"/>
      <c r="R338" s="156"/>
      <c r="S338" s="156"/>
      <c r="T338" s="156"/>
      <c r="U338" s="156"/>
      <c r="V338" s="156"/>
      <c r="W338" s="156"/>
      <c r="X338" s="156"/>
      <c r="Y338" s="147"/>
      <c r="Z338" s="147"/>
      <c r="AA338" s="147"/>
      <c r="AB338" s="147"/>
      <c r="AC338" s="147"/>
      <c r="AD338" s="147"/>
      <c r="AE338" s="147"/>
      <c r="AF338" s="147"/>
      <c r="AG338" s="147" t="s">
        <v>176</v>
      </c>
      <c r="AH338" s="147">
        <v>0</v>
      </c>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row>
    <row r="339" spans="1:60" outlineLevel="1" x14ac:dyDescent="0.2">
      <c r="A339" s="154"/>
      <c r="B339" s="155"/>
      <c r="C339" s="180" t="s">
        <v>1715</v>
      </c>
      <c r="D339" s="157"/>
      <c r="E339" s="158"/>
      <c r="F339" s="156"/>
      <c r="G339" s="156"/>
      <c r="H339" s="156"/>
      <c r="I339" s="156"/>
      <c r="J339" s="156"/>
      <c r="K339" s="156"/>
      <c r="L339" s="156"/>
      <c r="M339" s="156"/>
      <c r="N339" s="156"/>
      <c r="O339" s="156"/>
      <c r="P339" s="156"/>
      <c r="Q339" s="156"/>
      <c r="R339" s="156"/>
      <c r="S339" s="156"/>
      <c r="T339" s="156"/>
      <c r="U339" s="156"/>
      <c r="V339" s="156"/>
      <c r="W339" s="156"/>
      <c r="X339" s="156"/>
      <c r="Y339" s="147"/>
      <c r="Z339" s="147"/>
      <c r="AA339" s="147"/>
      <c r="AB339" s="147"/>
      <c r="AC339" s="147"/>
      <c r="AD339" s="147"/>
      <c r="AE339" s="147"/>
      <c r="AF339" s="147"/>
      <c r="AG339" s="147" t="s">
        <v>176</v>
      </c>
      <c r="AH339" s="147">
        <v>0</v>
      </c>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row>
    <row r="340" spans="1:60" outlineLevel="1" x14ac:dyDescent="0.2">
      <c r="A340" s="154"/>
      <c r="B340" s="155"/>
      <c r="C340" s="180" t="s">
        <v>1716</v>
      </c>
      <c r="D340" s="157"/>
      <c r="E340" s="158"/>
      <c r="F340" s="156"/>
      <c r="G340" s="156"/>
      <c r="H340" s="156"/>
      <c r="I340" s="156"/>
      <c r="J340" s="156"/>
      <c r="K340" s="156"/>
      <c r="L340" s="156"/>
      <c r="M340" s="156"/>
      <c r="N340" s="156"/>
      <c r="O340" s="156"/>
      <c r="P340" s="156"/>
      <c r="Q340" s="156"/>
      <c r="R340" s="156"/>
      <c r="S340" s="156"/>
      <c r="T340" s="156"/>
      <c r="U340" s="156"/>
      <c r="V340" s="156"/>
      <c r="W340" s="156"/>
      <c r="X340" s="156"/>
      <c r="Y340" s="147"/>
      <c r="Z340" s="147"/>
      <c r="AA340" s="147"/>
      <c r="AB340" s="147"/>
      <c r="AC340" s="147"/>
      <c r="AD340" s="147"/>
      <c r="AE340" s="147"/>
      <c r="AF340" s="147"/>
      <c r="AG340" s="147" t="s">
        <v>176</v>
      </c>
      <c r="AH340" s="147">
        <v>0</v>
      </c>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row>
    <row r="341" spans="1:60" outlineLevel="1" x14ac:dyDescent="0.2">
      <c r="A341" s="154"/>
      <c r="B341" s="155"/>
      <c r="C341" s="180" t="s">
        <v>1717</v>
      </c>
      <c r="D341" s="157"/>
      <c r="E341" s="158"/>
      <c r="F341" s="156"/>
      <c r="G341" s="156"/>
      <c r="H341" s="156"/>
      <c r="I341" s="156"/>
      <c r="J341" s="156"/>
      <c r="K341" s="156"/>
      <c r="L341" s="156"/>
      <c r="M341" s="156"/>
      <c r="N341" s="156"/>
      <c r="O341" s="156"/>
      <c r="P341" s="156"/>
      <c r="Q341" s="156"/>
      <c r="R341" s="156"/>
      <c r="S341" s="156"/>
      <c r="T341" s="156"/>
      <c r="U341" s="156"/>
      <c r="V341" s="156"/>
      <c r="W341" s="156"/>
      <c r="X341" s="156"/>
      <c r="Y341" s="147"/>
      <c r="Z341" s="147"/>
      <c r="AA341" s="147"/>
      <c r="AB341" s="147"/>
      <c r="AC341" s="147"/>
      <c r="AD341" s="147"/>
      <c r="AE341" s="147"/>
      <c r="AF341" s="147"/>
      <c r="AG341" s="147" t="s">
        <v>176</v>
      </c>
      <c r="AH341" s="147">
        <v>0</v>
      </c>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row>
    <row r="342" spans="1:60" outlineLevel="1" x14ac:dyDescent="0.2">
      <c r="A342" s="154"/>
      <c r="B342" s="155"/>
      <c r="C342" s="180" t="s">
        <v>1718</v>
      </c>
      <c r="D342" s="157"/>
      <c r="E342" s="158"/>
      <c r="F342" s="156"/>
      <c r="G342" s="156"/>
      <c r="H342" s="156"/>
      <c r="I342" s="156"/>
      <c r="J342" s="156"/>
      <c r="K342" s="156"/>
      <c r="L342" s="156"/>
      <c r="M342" s="156"/>
      <c r="N342" s="156"/>
      <c r="O342" s="156"/>
      <c r="P342" s="156"/>
      <c r="Q342" s="156"/>
      <c r="R342" s="156"/>
      <c r="S342" s="156"/>
      <c r="T342" s="156"/>
      <c r="U342" s="156"/>
      <c r="V342" s="156"/>
      <c r="W342" s="156"/>
      <c r="X342" s="156"/>
      <c r="Y342" s="147"/>
      <c r="Z342" s="147"/>
      <c r="AA342" s="147"/>
      <c r="AB342" s="147"/>
      <c r="AC342" s="147"/>
      <c r="AD342" s="147"/>
      <c r="AE342" s="147"/>
      <c r="AF342" s="147"/>
      <c r="AG342" s="147" t="s">
        <v>176</v>
      </c>
      <c r="AH342" s="147">
        <v>0</v>
      </c>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row>
    <row r="343" spans="1:60" outlineLevel="1" x14ac:dyDescent="0.2">
      <c r="A343" s="154"/>
      <c r="B343" s="155"/>
      <c r="C343" s="180" t="s">
        <v>1719</v>
      </c>
      <c r="D343" s="157"/>
      <c r="E343" s="158"/>
      <c r="F343" s="156"/>
      <c r="G343" s="156"/>
      <c r="H343" s="156"/>
      <c r="I343" s="156"/>
      <c r="J343" s="156"/>
      <c r="K343" s="156"/>
      <c r="L343" s="156"/>
      <c r="M343" s="156"/>
      <c r="N343" s="156"/>
      <c r="O343" s="156"/>
      <c r="P343" s="156"/>
      <c r="Q343" s="156"/>
      <c r="R343" s="156"/>
      <c r="S343" s="156"/>
      <c r="T343" s="156"/>
      <c r="U343" s="156"/>
      <c r="V343" s="156"/>
      <c r="W343" s="156"/>
      <c r="X343" s="156"/>
      <c r="Y343" s="147"/>
      <c r="Z343" s="147"/>
      <c r="AA343" s="147"/>
      <c r="AB343" s="147"/>
      <c r="AC343" s="147"/>
      <c r="AD343" s="147"/>
      <c r="AE343" s="147"/>
      <c r="AF343" s="147"/>
      <c r="AG343" s="147" t="s">
        <v>176</v>
      </c>
      <c r="AH343" s="147">
        <v>0</v>
      </c>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row>
    <row r="344" spans="1:60" outlineLevel="1" x14ac:dyDescent="0.2">
      <c r="A344" s="154"/>
      <c r="B344" s="155"/>
      <c r="C344" s="180" t="s">
        <v>1720</v>
      </c>
      <c r="D344" s="157"/>
      <c r="E344" s="158"/>
      <c r="F344" s="156"/>
      <c r="G344" s="156"/>
      <c r="H344" s="156"/>
      <c r="I344" s="156"/>
      <c r="J344" s="156"/>
      <c r="K344" s="156"/>
      <c r="L344" s="156"/>
      <c r="M344" s="156"/>
      <c r="N344" s="156"/>
      <c r="O344" s="156"/>
      <c r="P344" s="156"/>
      <c r="Q344" s="156"/>
      <c r="R344" s="156"/>
      <c r="S344" s="156"/>
      <c r="T344" s="156"/>
      <c r="U344" s="156"/>
      <c r="V344" s="156"/>
      <c r="W344" s="156"/>
      <c r="X344" s="156"/>
      <c r="Y344" s="147"/>
      <c r="Z344" s="147"/>
      <c r="AA344" s="147"/>
      <c r="AB344" s="147"/>
      <c r="AC344" s="147"/>
      <c r="AD344" s="147"/>
      <c r="AE344" s="147"/>
      <c r="AF344" s="147"/>
      <c r="AG344" s="147" t="s">
        <v>176</v>
      </c>
      <c r="AH344" s="147">
        <v>0</v>
      </c>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row>
    <row r="345" spans="1:60" outlineLevel="1" x14ac:dyDescent="0.2">
      <c r="A345" s="154"/>
      <c r="B345" s="155"/>
      <c r="C345" s="180" t="s">
        <v>1721</v>
      </c>
      <c r="D345" s="157"/>
      <c r="E345" s="158"/>
      <c r="F345" s="156"/>
      <c r="G345" s="156"/>
      <c r="H345" s="156"/>
      <c r="I345" s="156"/>
      <c r="J345" s="156"/>
      <c r="K345" s="156"/>
      <c r="L345" s="156"/>
      <c r="M345" s="156"/>
      <c r="N345" s="156"/>
      <c r="O345" s="156"/>
      <c r="P345" s="156"/>
      <c r="Q345" s="156"/>
      <c r="R345" s="156"/>
      <c r="S345" s="156"/>
      <c r="T345" s="156"/>
      <c r="U345" s="156"/>
      <c r="V345" s="156"/>
      <c r="W345" s="156"/>
      <c r="X345" s="156"/>
      <c r="Y345" s="147"/>
      <c r="Z345" s="147"/>
      <c r="AA345" s="147"/>
      <c r="AB345" s="147"/>
      <c r="AC345" s="147"/>
      <c r="AD345" s="147"/>
      <c r="AE345" s="147"/>
      <c r="AF345" s="147"/>
      <c r="AG345" s="147" t="s">
        <v>176</v>
      </c>
      <c r="AH345" s="147">
        <v>0</v>
      </c>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row>
    <row r="346" spans="1:60" outlineLevel="1" x14ac:dyDescent="0.2">
      <c r="A346" s="154"/>
      <c r="B346" s="155"/>
      <c r="C346" s="241"/>
      <c r="D346" s="242"/>
      <c r="E346" s="242"/>
      <c r="F346" s="242"/>
      <c r="G346" s="242"/>
      <c r="H346" s="156"/>
      <c r="I346" s="156"/>
      <c r="J346" s="156"/>
      <c r="K346" s="156"/>
      <c r="L346" s="156"/>
      <c r="M346" s="156"/>
      <c r="N346" s="156"/>
      <c r="O346" s="156"/>
      <c r="P346" s="156"/>
      <c r="Q346" s="156"/>
      <c r="R346" s="156"/>
      <c r="S346" s="156"/>
      <c r="T346" s="156"/>
      <c r="U346" s="156"/>
      <c r="V346" s="156"/>
      <c r="W346" s="156"/>
      <c r="X346" s="156"/>
      <c r="Y346" s="147"/>
      <c r="Z346" s="147"/>
      <c r="AA346" s="147"/>
      <c r="AB346" s="147"/>
      <c r="AC346" s="147"/>
      <c r="AD346" s="147"/>
      <c r="AE346" s="147"/>
      <c r="AF346" s="147"/>
      <c r="AG346" s="147" t="s">
        <v>178</v>
      </c>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row>
    <row r="347" spans="1:60" x14ac:dyDescent="0.2">
      <c r="A347" s="163" t="s">
        <v>163</v>
      </c>
      <c r="B347" s="164" t="s">
        <v>135</v>
      </c>
      <c r="C347" s="178" t="s">
        <v>27</v>
      </c>
      <c r="D347" s="165"/>
      <c r="E347" s="166"/>
      <c r="F347" s="167"/>
      <c r="G347" s="167">
        <f>SUMIF(AG348:AG363,"&lt;&gt;NOR",G348:G363)</f>
        <v>0</v>
      </c>
      <c r="H347" s="167"/>
      <c r="I347" s="167">
        <f>SUM(I348:I363)</f>
        <v>0</v>
      </c>
      <c r="J347" s="167"/>
      <c r="K347" s="167">
        <f>SUM(K348:K363)</f>
        <v>0</v>
      </c>
      <c r="L347" s="167"/>
      <c r="M347" s="167">
        <f>SUM(M348:M363)</f>
        <v>0</v>
      </c>
      <c r="N347" s="167"/>
      <c r="O347" s="167">
        <f>SUM(O348:O363)</f>
        <v>0</v>
      </c>
      <c r="P347" s="167"/>
      <c r="Q347" s="167">
        <f>SUM(Q348:Q363)</f>
        <v>0</v>
      </c>
      <c r="R347" s="167"/>
      <c r="S347" s="167"/>
      <c r="T347" s="168"/>
      <c r="U347" s="162"/>
      <c r="V347" s="162">
        <f>SUM(V348:V363)</f>
        <v>0</v>
      </c>
      <c r="W347" s="162"/>
      <c r="X347" s="162"/>
      <c r="AG347" t="s">
        <v>164</v>
      </c>
    </row>
    <row r="348" spans="1:60" outlineLevel="1" x14ac:dyDescent="0.2">
      <c r="A348" s="169">
        <v>109</v>
      </c>
      <c r="B348" s="170" t="s">
        <v>1722</v>
      </c>
      <c r="C348" s="179" t="s">
        <v>1723</v>
      </c>
      <c r="D348" s="171" t="s">
        <v>1724</v>
      </c>
      <c r="E348" s="172">
        <v>1</v>
      </c>
      <c r="F348" s="173"/>
      <c r="G348" s="174">
        <f>ROUND(E348*F348,2)</f>
        <v>0</v>
      </c>
      <c r="H348" s="173"/>
      <c r="I348" s="174">
        <f>ROUND(E348*H348,2)</f>
        <v>0</v>
      </c>
      <c r="J348" s="173"/>
      <c r="K348" s="174">
        <f>ROUND(E348*J348,2)</f>
        <v>0</v>
      </c>
      <c r="L348" s="174">
        <v>21</v>
      </c>
      <c r="M348" s="174">
        <f>G348*(1+L348/100)</f>
        <v>0</v>
      </c>
      <c r="N348" s="174">
        <v>0</v>
      </c>
      <c r="O348" s="174">
        <f>ROUND(E348*N348,2)</f>
        <v>0</v>
      </c>
      <c r="P348" s="174">
        <v>0</v>
      </c>
      <c r="Q348" s="174">
        <f>ROUND(E348*P348,2)</f>
        <v>0</v>
      </c>
      <c r="R348" s="174"/>
      <c r="S348" s="174" t="s">
        <v>287</v>
      </c>
      <c r="T348" s="175" t="s">
        <v>306</v>
      </c>
      <c r="U348" s="156">
        <v>0</v>
      </c>
      <c r="V348" s="156">
        <f>ROUND(E348*U348,2)</f>
        <v>0</v>
      </c>
      <c r="W348" s="156"/>
      <c r="X348" s="156" t="s">
        <v>1725</v>
      </c>
      <c r="Y348" s="147"/>
      <c r="Z348" s="147"/>
      <c r="AA348" s="147"/>
      <c r="AB348" s="147"/>
      <c r="AC348" s="147"/>
      <c r="AD348" s="147"/>
      <c r="AE348" s="147"/>
      <c r="AF348" s="147"/>
      <c r="AG348" s="147" t="s">
        <v>1726</v>
      </c>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row>
    <row r="349" spans="1:60" outlineLevel="1" x14ac:dyDescent="0.2">
      <c r="A349" s="154"/>
      <c r="B349" s="155"/>
      <c r="C349" s="243"/>
      <c r="D349" s="244"/>
      <c r="E349" s="244"/>
      <c r="F349" s="244"/>
      <c r="G349" s="244"/>
      <c r="H349" s="156"/>
      <c r="I349" s="156"/>
      <c r="J349" s="156"/>
      <c r="K349" s="156"/>
      <c r="L349" s="156"/>
      <c r="M349" s="156"/>
      <c r="N349" s="156"/>
      <c r="O349" s="156"/>
      <c r="P349" s="156"/>
      <c r="Q349" s="156"/>
      <c r="R349" s="156"/>
      <c r="S349" s="156"/>
      <c r="T349" s="156"/>
      <c r="U349" s="156"/>
      <c r="V349" s="156"/>
      <c r="W349" s="156"/>
      <c r="X349" s="156"/>
      <c r="Y349" s="147"/>
      <c r="Z349" s="147"/>
      <c r="AA349" s="147"/>
      <c r="AB349" s="147"/>
      <c r="AC349" s="147"/>
      <c r="AD349" s="147"/>
      <c r="AE349" s="147"/>
      <c r="AF349" s="147"/>
      <c r="AG349" s="147" t="s">
        <v>178</v>
      </c>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row>
    <row r="350" spans="1:60" outlineLevel="1" x14ac:dyDescent="0.2">
      <c r="A350" s="169">
        <v>110</v>
      </c>
      <c r="B350" s="170" t="s">
        <v>1727</v>
      </c>
      <c r="C350" s="179" t="s">
        <v>1728</v>
      </c>
      <c r="D350" s="171" t="s">
        <v>1724</v>
      </c>
      <c r="E350" s="172">
        <v>1</v>
      </c>
      <c r="F350" s="173"/>
      <c r="G350" s="174">
        <f>ROUND(E350*F350,2)</f>
        <v>0</v>
      </c>
      <c r="H350" s="173"/>
      <c r="I350" s="174">
        <f>ROUND(E350*H350,2)</f>
        <v>0</v>
      </c>
      <c r="J350" s="173"/>
      <c r="K350" s="174">
        <f>ROUND(E350*J350,2)</f>
        <v>0</v>
      </c>
      <c r="L350" s="174">
        <v>21</v>
      </c>
      <c r="M350" s="174">
        <f>G350*(1+L350/100)</f>
        <v>0</v>
      </c>
      <c r="N350" s="174">
        <v>0</v>
      </c>
      <c r="O350" s="174">
        <f>ROUND(E350*N350,2)</f>
        <v>0</v>
      </c>
      <c r="P350" s="174">
        <v>0</v>
      </c>
      <c r="Q350" s="174">
        <f>ROUND(E350*P350,2)</f>
        <v>0</v>
      </c>
      <c r="R350" s="174"/>
      <c r="S350" s="174" t="s">
        <v>287</v>
      </c>
      <c r="T350" s="175" t="s">
        <v>306</v>
      </c>
      <c r="U350" s="156">
        <v>0</v>
      </c>
      <c r="V350" s="156">
        <f>ROUND(E350*U350,2)</f>
        <v>0</v>
      </c>
      <c r="W350" s="156"/>
      <c r="X350" s="156" t="s">
        <v>1725</v>
      </c>
      <c r="Y350" s="147"/>
      <c r="Z350" s="147"/>
      <c r="AA350" s="147"/>
      <c r="AB350" s="147"/>
      <c r="AC350" s="147"/>
      <c r="AD350" s="147"/>
      <c r="AE350" s="147"/>
      <c r="AF350" s="147"/>
      <c r="AG350" s="147" t="s">
        <v>1726</v>
      </c>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row>
    <row r="351" spans="1:60" outlineLevel="1" x14ac:dyDescent="0.2">
      <c r="A351" s="154"/>
      <c r="B351" s="155"/>
      <c r="C351" s="243"/>
      <c r="D351" s="244"/>
      <c r="E351" s="244"/>
      <c r="F351" s="244"/>
      <c r="G351" s="244"/>
      <c r="H351" s="156"/>
      <c r="I351" s="156"/>
      <c r="J351" s="156"/>
      <c r="K351" s="156"/>
      <c r="L351" s="156"/>
      <c r="M351" s="156"/>
      <c r="N351" s="156"/>
      <c r="O351" s="156"/>
      <c r="P351" s="156"/>
      <c r="Q351" s="156"/>
      <c r="R351" s="156"/>
      <c r="S351" s="156"/>
      <c r="T351" s="156"/>
      <c r="U351" s="156"/>
      <c r="V351" s="156"/>
      <c r="W351" s="156"/>
      <c r="X351" s="156"/>
      <c r="Y351" s="147"/>
      <c r="Z351" s="147"/>
      <c r="AA351" s="147"/>
      <c r="AB351" s="147"/>
      <c r="AC351" s="147"/>
      <c r="AD351" s="147"/>
      <c r="AE351" s="147"/>
      <c r="AF351" s="147"/>
      <c r="AG351" s="147" t="s">
        <v>178</v>
      </c>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row>
    <row r="352" spans="1:60" outlineLevel="1" x14ac:dyDescent="0.2">
      <c r="A352" s="169">
        <v>111</v>
      </c>
      <c r="B352" s="170" t="s">
        <v>1729</v>
      </c>
      <c r="C352" s="179" t="s">
        <v>1730</v>
      </c>
      <c r="D352" s="171" t="s">
        <v>1724</v>
      </c>
      <c r="E352" s="172">
        <v>1</v>
      </c>
      <c r="F352" s="173"/>
      <c r="G352" s="174">
        <f>ROUND(E352*F352,2)</f>
        <v>0</v>
      </c>
      <c r="H352" s="173"/>
      <c r="I352" s="174">
        <f>ROUND(E352*H352,2)</f>
        <v>0</v>
      </c>
      <c r="J352" s="173"/>
      <c r="K352" s="174">
        <f>ROUND(E352*J352,2)</f>
        <v>0</v>
      </c>
      <c r="L352" s="174">
        <v>21</v>
      </c>
      <c r="M352" s="174">
        <f>G352*(1+L352/100)</f>
        <v>0</v>
      </c>
      <c r="N352" s="174">
        <v>0</v>
      </c>
      <c r="O352" s="174">
        <f>ROUND(E352*N352,2)</f>
        <v>0</v>
      </c>
      <c r="P352" s="174">
        <v>0</v>
      </c>
      <c r="Q352" s="174">
        <f>ROUND(E352*P352,2)</f>
        <v>0</v>
      </c>
      <c r="R352" s="174"/>
      <c r="S352" s="174" t="s">
        <v>287</v>
      </c>
      <c r="T352" s="175" t="s">
        <v>306</v>
      </c>
      <c r="U352" s="156">
        <v>0</v>
      </c>
      <c r="V352" s="156">
        <f>ROUND(E352*U352,2)</f>
        <v>0</v>
      </c>
      <c r="W352" s="156"/>
      <c r="X352" s="156" t="s">
        <v>1725</v>
      </c>
      <c r="Y352" s="147"/>
      <c r="Z352" s="147"/>
      <c r="AA352" s="147"/>
      <c r="AB352" s="147"/>
      <c r="AC352" s="147"/>
      <c r="AD352" s="147"/>
      <c r="AE352" s="147"/>
      <c r="AF352" s="147"/>
      <c r="AG352" s="147" t="s">
        <v>1726</v>
      </c>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row>
    <row r="353" spans="1:60" outlineLevel="1" x14ac:dyDescent="0.2">
      <c r="A353" s="154"/>
      <c r="B353" s="155"/>
      <c r="C353" s="243"/>
      <c r="D353" s="244"/>
      <c r="E353" s="244"/>
      <c r="F353" s="244"/>
      <c r="G353" s="244"/>
      <c r="H353" s="156"/>
      <c r="I353" s="156"/>
      <c r="J353" s="156"/>
      <c r="K353" s="156"/>
      <c r="L353" s="156"/>
      <c r="M353" s="156"/>
      <c r="N353" s="156"/>
      <c r="O353" s="156"/>
      <c r="P353" s="156"/>
      <c r="Q353" s="156"/>
      <c r="R353" s="156"/>
      <c r="S353" s="156"/>
      <c r="T353" s="156"/>
      <c r="U353" s="156"/>
      <c r="V353" s="156"/>
      <c r="W353" s="156"/>
      <c r="X353" s="156"/>
      <c r="Y353" s="147"/>
      <c r="Z353" s="147"/>
      <c r="AA353" s="147"/>
      <c r="AB353" s="147"/>
      <c r="AC353" s="147"/>
      <c r="AD353" s="147"/>
      <c r="AE353" s="147"/>
      <c r="AF353" s="147"/>
      <c r="AG353" s="147" t="s">
        <v>178</v>
      </c>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row>
    <row r="354" spans="1:60" outlineLevel="1" x14ac:dyDescent="0.2">
      <c r="A354" s="169">
        <v>112</v>
      </c>
      <c r="B354" s="170" t="s">
        <v>1731</v>
      </c>
      <c r="C354" s="179" t="s">
        <v>1732</v>
      </c>
      <c r="D354" s="171" t="s">
        <v>1724</v>
      </c>
      <c r="E354" s="172">
        <v>1</v>
      </c>
      <c r="F354" s="173"/>
      <c r="G354" s="174">
        <f>ROUND(E354*F354,2)</f>
        <v>0</v>
      </c>
      <c r="H354" s="173"/>
      <c r="I354" s="174">
        <f>ROUND(E354*H354,2)</f>
        <v>0</v>
      </c>
      <c r="J354" s="173"/>
      <c r="K354" s="174">
        <f>ROUND(E354*J354,2)</f>
        <v>0</v>
      </c>
      <c r="L354" s="174">
        <v>21</v>
      </c>
      <c r="M354" s="174">
        <f>G354*(1+L354/100)</f>
        <v>0</v>
      </c>
      <c r="N354" s="174">
        <v>0</v>
      </c>
      <c r="O354" s="174">
        <f>ROUND(E354*N354,2)</f>
        <v>0</v>
      </c>
      <c r="P354" s="174">
        <v>0</v>
      </c>
      <c r="Q354" s="174">
        <f>ROUND(E354*P354,2)</f>
        <v>0</v>
      </c>
      <c r="R354" s="174"/>
      <c r="S354" s="174" t="s">
        <v>287</v>
      </c>
      <c r="T354" s="175" t="s">
        <v>306</v>
      </c>
      <c r="U354" s="156">
        <v>0</v>
      </c>
      <c r="V354" s="156">
        <f>ROUND(E354*U354,2)</f>
        <v>0</v>
      </c>
      <c r="W354" s="156"/>
      <c r="X354" s="156" t="s">
        <v>1725</v>
      </c>
      <c r="Y354" s="147"/>
      <c r="Z354" s="147"/>
      <c r="AA354" s="147"/>
      <c r="AB354" s="147"/>
      <c r="AC354" s="147"/>
      <c r="AD354" s="147"/>
      <c r="AE354" s="147"/>
      <c r="AF354" s="147"/>
      <c r="AG354" s="147" t="s">
        <v>1726</v>
      </c>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row>
    <row r="355" spans="1:60" outlineLevel="1" x14ac:dyDescent="0.2">
      <c r="A355" s="154"/>
      <c r="B355" s="155"/>
      <c r="C355" s="243"/>
      <c r="D355" s="244"/>
      <c r="E355" s="244"/>
      <c r="F355" s="244"/>
      <c r="G355" s="244"/>
      <c r="H355" s="156"/>
      <c r="I355" s="156"/>
      <c r="J355" s="156"/>
      <c r="K355" s="156"/>
      <c r="L355" s="156"/>
      <c r="M355" s="156"/>
      <c r="N355" s="156"/>
      <c r="O355" s="156"/>
      <c r="P355" s="156"/>
      <c r="Q355" s="156"/>
      <c r="R355" s="156"/>
      <c r="S355" s="156"/>
      <c r="T355" s="156"/>
      <c r="U355" s="156"/>
      <c r="V355" s="156"/>
      <c r="W355" s="156"/>
      <c r="X355" s="156"/>
      <c r="Y355" s="147"/>
      <c r="Z355" s="147"/>
      <c r="AA355" s="147"/>
      <c r="AB355" s="147"/>
      <c r="AC355" s="147"/>
      <c r="AD355" s="147"/>
      <c r="AE355" s="147"/>
      <c r="AF355" s="147"/>
      <c r="AG355" s="147" t="s">
        <v>178</v>
      </c>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row>
    <row r="356" spans="1:60" outlineLevel="1" x14ac:dyDescent="0.2">
      <c r="A356" s="169">
        <v>113</v>
      </c>
      <c r="B356" s="170" t="s">
        <v>1733</v>
      </c>
      <c r="C356" s="179" t="s">
        <v>1734</v>
      </c>
      <c r="D356" s="171" t="s">
        <v>1724</v>
      </c>
      <c r="E356" s="172">
        <v>1</v>
      </c>
      <c r="F356" s="173"/>
      <c r="G356" s="174">
        <f>ROUND(E356*F356,2)</f>
        <v>0</v>
      </c>
      <c r="H356" s="173"/>
      <c r="I356" s="174">
        <f>ROUND(E356*H356,2)</f>
        <v>0</v>
      </c>
      <c r="J356" s="173"/>
      <c r="K356" s="174">
        <f>ROUND(E356*J356,2)</f>
        <v>0</v>
      </c>
      <c r="L356" s="174">
        <v>21</v>
      </c>
      <c r="M356" s="174">
        <f>G356*(1+L356/100)</f>
        <v>0</v>
      </c>
      <c r="N356" s="174">
        <v>0</v>
      </c>
      <c r="O356" s="174">
        <f>ROUND(E356*N356,2)</f>
        <v>0</v>
      </c>
      <c r="P356" s="174">
        <v>0</v>
      </c>
      <c r="Q356" s="174">
        <f>ROUND(E356*P356,2)</f>
        <v>0</v>
      </c>
      <c r="R356" s="174"/>
      <c r="S356" s="174" t="s">
        <v>169</v>
      </c>
      <c r="T356" s="175" t="s">
        <v>306</v>
      </c>
      <c r="U356" s="156">
        <v>0</v>
      </c>
      <c r="V356" s="156">
        <f>ROUND(E356*U356,2)</f>
        <v>0</v>
      </c>
      <c r="W356" s="156"/>
      <c r="X356" s="156" t="s">
        <v>1725</v>
      </c>
      <c r="Y356" s="147"/>
      <c r="Z356" s="147"/>
      <c r="AA356" s="147"/>
      <c r="AB356" s="147"/>
      <c r="AC356" s="147"/>
      <c r="AD356" s="147"/>
      <c r="AE356" s="147"/>
      <c r="AF356" s="147"/>
      <c r="AG356" s="147" t="s">
        <v>1726</v>
      </c>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row>
    <row r="357" spans="1:60" outlineLevel="1" x14ac:dyDescent="0.2">
      <c r="A357" s="154"/>
      <c r="B357" s="155"/>
      <c r="C357" s="243"/>
      <c r="D357" s="244"/>
      <c r="E357" s="244"/>
      <c r="F357" s="244"/>
      <c r="G357" s="244"/>
      <c r="H357" s="156"/>
      <c r="I357" s="156"/>
      <c r="J357" s="156"/>
      <c r="K357" s="156"/>
      <c r="L357" s="156"/>
      <c r="M357" s="156"/>
      <c r="N357" s="156"/>
      <c r="O357" s="156"/>
      <c r="P357" s="156"/>
      <c r="Q357" s="156"/>
      <c r="R357" s="156"/>
      <c r="S357" s="156"/>
      <c r="T357" s="156"/>
      <c r="U357" s="156"/>
      <c r="V357" s="156"/>
      <c r="W357" s="156"/>
      <c r="X357" s="156"/>
      <c r="Y357" s="147"/>
      <c r="Z357" s="147"/>
      <c r="AA357" s="147"/>
      <c r="AB357" s="147"/>
      <c r="AC357" s="147"/>
      <c r="AD357" s="147"/>
      <c r="AE357" s="147"/>
      <c r="AF357" s="147"/>
      <c r="AG357" s="147" t="s">
        <v>178</v>
      </c>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row>
    <row r="358" spans="1:60" outlineLevel="1" x14ac:dyDescent="0.2">
      <c r="A358" s="169">
        <v>114</v>
      </c>
      <c r="B358" s="170" t="s">
        <v>1735</v>
      </c>
      <c r="C358" s="179" t="s">
        <v>1736</v>
      </c>
      <c r="D358" s="171" t="s">
        <v>1724</v>
      </c>
      <c r="E358" s="172">
        <v>1</v>
      </c>
      <c r="F358" s="173"/>
      <c r="G358" s="174">
        <f>ROUND(E358*F358,2)</f>
        <v>0</v>
      </c>
      <c r="H358" s="173"/>
      <c r="I358" s="174">
        <f>ROUND(E358*H358,2)</f>
        <v>0</v>
      </c>
      <c r="J358" s="173"/>
      <c r="K358" s="174">
        <f>ROUND(E358*J358,2)</f>
        <v>0</v>
      </c>
      <c r="L358" s="174">
        <v>21</v>
      </c>
      <c r="M358" s="174">
        <f>G358*(1+L358/100)</f>
        <v>0</v>
      </c>
      <c r="N358" s="174">
        <v>0</v>
      </c>
      <c r="O358" s="174">
        <f>ROUND(E358*N358,2)</f>
        <v>0</v>
      </c>
      <c r="P358" s="174">
        <v>0</v>
      </c>
      <c r="Q358" s="174">
        <f>ROUND(E358*P358,2)</f>
        <v>0</v>
      </c>
      <c r="R358" s="174"/>
      <c r="S358" s="174" t="s">
        <v>287</v>
      </c>
      <c r="T358" s="175" t="s">
        <v>306</v>
      </c>
      <c r="U358" s="156">
        <v>0</v>
      </c>
      <c r="V358" s="156">
        <f>ROUND(E358*U358,2)</f>
        <v>0</v>
      </c>
      <c r="W358" s="156"/>
      <c r="X358" s="156" t="s">
        <v>1725</v>
      </c>
      <c r="Y358" s="147"/>
      <c r="Z358" s="147"/>
      <c r="AA358" s="147"/>
      <c r="AB358" s="147"/>
      <c r="AC358" s="147"/>
      <c r="AD358" s="147"/>
      <c r="AE358" s="147"/>
      <c r="AF358" s="147"/>
      <c r="AG358" s="147" t="s">
        <v>1726</v>
      </c>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row>
    <row r="359" spans="1:60" outlineLevel="1" x14ac:dyDescent="0.2">
      <c r="A359" s="154"/>
      <c r="B359" s="155"/>
      <c r="C359" s="243"/>
      <c r="D359" s="244"/>
      <c r="E359" s="244"/>
      <c r="F359" s="244"/>
      <c r="G359" s="244"/>
      <c r="H359" s="156"/>
      <c r="I359" s="156"/>
      <c r="J359" s="156"/>
      <c r="K359" s="156"/>
      <c r="L359" s="156"/>
      <c r="M359" s="156"/>
      <c r="N359" s="156"/>
      <c r="O359" s="156"/>
      <c r="P359" s="156"/>
      <c r="Q359" s="156"/>
      <c r="R359" s="156"/>
      <c r="S359" s="156"/>
      <c r="T359" s="156"/>
      <c r="U359" s="156"/>
      <c r="V359" s="156"/>
      <c r="W359" s="156"/>
      <c r="X359" s="156"/>
      <c r="Y359" s="147"/>
      <c r="Z359" s="147"/>
      <c r="AA359" s="147"/>
      <c r="AB359" s="147"/>
      <c r="AC359" s="147"/>
      <c r="AD359" s="147"/>
      <c r="AE359" s="147"/>
      <c r="AF359" s="147"/>
      <c r="AG359" s="147" t="s">
        <v>178</v>
      </c>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row>
    <row r="360" spans="1:60" outlineLevel="1" x14ac:dyDescent="0.2">
      <c r="A360" s="169">
        <v>115</v>
      </c>
      <c r="B360" s="170" t="s">
        <v>1737</v>
      </c>
      <c r="C360" s="179" t="s">
        <v>1738</v>
      </c>
      <c r="D360" s="171" t="s">
        <v>1724</v>
      </c>
      <c r="E360" s="172">
        <v>1</v>
      </c>
      <c r="F360" s="173"/>
      <c r="G360" s="174">
        <f>ROUND(E360*F360,2)</f>
        <v>0</v>
      </c>
      <c r="H360" s="173"/>
      <c r="I360" s="174">
        <f>ROUND(E360*H360,2)</f>
        <v>0</v>
      </c>
      <c r="J360" s="173"/>
      <c r="K360" s="174">
        <f>ROUND(E360*J360,2)</f>
        <v>0</v>
      </c>
      <c r="L360" s="174">
        <v>21</v>
      </c>
      <c r="M360" s="174">
        <f>G360*(1+L360/100)</f>
        <v>0</v>
      </c>
      <c r="N360" s="174">
        <v>0</v>
      </c>
      <c r="O360" s="174">
        <f>ROUND(E360*N360,2)</f>
        <v>0</v>
      </c>
      <c r="P360" s="174">
        <v>0</v>
      </c>
      <c r="Q360" s="174">
        <f>ROUND(E360*P360,2)</f>
        <v>0</v>
      </c>
      <c r="R360" s="174"/>
      <c r="S360" s="174" t="s">
        <v>287</v>
      </c>
      <c r="T360" s="175" t="s">
        <v>306</v>
      </c>
      <c r="U360" s="156">
        <v>0</v>
      </c>
      <c r="V360" s="156">
        <f>ROUND(E360*U360,2)</f>
        <v>0</v>
      </c>
      <c r="W360" s="156"/>
      <c r="X360" s="156" t="s">
        <v>1725</v>
      </c>
      <c r="Y360" s="147"/>
      <c r="Z360" s="147"/>
      <c r="AA360" s="147"/>
      <c r="AB360" s="147"/>
      <c r="AC360" s="147"/>
      <c r="AD360" s="147"/>
      <c r="AE360" s="147"/>
      <c r="AF360" s="147"/>
      <c r="AG360" s="147" t="s">
        <v>1726</v>
      </c>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row>
    <row r="361" spans="1:60" outlineLevel="1" x14ac:dyDescent="0.2">
      <c r="A361" s="154"/>
      <c r="B361" s="155"/>
      <c r="C361" s="243"/>
      <c r="D361" s="244"/>
      <c r="E361" s="244"/>
      <c r="F361" s="244"/>
      <c r="G361" s="244"/>
      <c r="H361" s="156"/>
      <c r="I361" s="156"/>
      <c r="J361" s="156"/>
      <c r="K361" s="156"/>
      <c r="L361" s="156"/>
      <c r="M361" s="156"/>
      <c r="N361" s="156"/>
      <c r="O361" s="156"/>
      <c r="P361" s="156"/>
      <c r="Q361" s="156"/>
      <c r="R361" s="156"/>
      <c r="S361" s="156"/>
      <c r="T361" s="156"/>
      <c r="U361" s="156"/>
      <c r="V361" s="156"/>
      <c r="W361" s="156"/>
      <c r="X361" s="156"/>
      <c r="Y361" s="147"/>
      <c r="Z361" s="147"/>
      <c r="AA361" s="147"/>
      <c r="AB361" s="147"/>
      <c r="AC361" s="147"/>
      <c r="AD361" s="147"/>
      <c r="AE361" s="147"/>
      <c r="AF361" s="147"/>
      <c r="AG361" s="147" t="s">
        <v>178</v>
      </c>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row>
    <row r="362" spans="1:60" outlineLevel="1" x14ac:dyDescent="0.2">
      <c r="A362" s="169">
        <v>116</v>
      </c>
      <c r="B362" s="170" t="s">
        <v>1739</v>
      </c>
      <c r="C362" s="179" t="s">
        <v>1740</v>
      </c>
      <c r="D362" s="171" t="s">
        <v>1724</v>
      </c>
      <c r="E362" s="172">
        <v>1</v>
      </c>
      <c r="F362" s="173"/>
      <c r="G362" s="174">
        <f>ROUND(E362*F362,2)</f>
        <v>0</v>
      </c>
      <c r="H362" s="173"/>
      <c r="I362" s="174">
        <f>ROUND(E362*H362,2)</f>
        <v>0</v>
      </c>
      <c r="J362" s="173"/>
      <c r="K362" s="174">
        <f>ROUND(E362*J362,2)</f>
        <v>0</v>
      </c>
      <c r="L362" s="174">
        <v>21</v>
      </c>
      <c r="M362" s="174">
        <f>G362*(1+L362/100)</f>
        <v>0</v>
      </c>
      <c r="N362" s="174">
        <v>0</v>
      </c>
      <c r="O362" s="174">
        <f>ROUND(E362*N362,2)</f>
        <v>0</v>
      </c>
      <c r="P362" s="174">
        <v>0</v>
      </c>
      <c r="Q362" s="174">
        <f>ROUND(E362*P362,2)</f>
        <v>0</v>
      </c>
      <c r="R362" s="174"/>
      <c r="S362" s="174" t="s">
        <v>287</v>
      </c>
      <c r="T362" s="175" t="s">
        <v>306</v>
      </c>
      <c r="U362" s="156">
        <v>0</v>
      </c>
      <c r="V362" s="156">
        <f>ROUND(E362*U362,2)</f>
        <v>0</v>
      </c>
      <c r="W362" s="156"/>
      <c r="X362" s="156" t="s">
        <v>1725</v>
      </c>
      <c r="Y362" s="147"/>
      <c r="Z362" s="147"/>
      <c r="AA362" s="147"/>
      <c r="AB362" s="147"/>
      <c r="AC362" s="147"/>
      <c r="AD362" s="147"/>
      <c r="AE362" s="147"/>
      <c r="AF362" s="147"/>
      <c r="AG362" s="147" t="s">
        <v>1726</v>
      </c>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row>
    <row r="363" spans="1:60" outlineLevel="1" x14ac:dyDescent="0.2">
      <c r="A363" s="154"/>
      <c r="B363" s="155"/>
      <c r="C363" s="243"/>
      <c r="D363" s="244"/>
      <c r="E363" s="244"/>
      <c r="F363" s="244"/>
      <c r="G363" s="244"/>
      <c r="H363" s="156"/>
      <c r="I363" s="156"/>
      <c r="J363" s="156"/>
      <c r="K363" s="156"/>
      <c r="L363" s="156"/>
      <c r="M363" s="156"/>
      <c r="N363" s="156"/>
      <c r="O363" s="156"/>
      <c r="P363" s="156"/>
      <c r="Q363" s="156"/>
      <c r="R363" s="156"/>
      <c r="S363" s="156"/>
      <c r="T363" s="156"/>
      <c r="U363" s="156"/>
      <c r="V363" s="156"/>
      <c r="W363" s="156"/>
      <c r="X363" s="156"/>
      <c r="Y363" s="147"/>
      <c r="Z363" s="147"/>
      <c r="AA363" s="147"/>
      <c r="AB363" s="147"/>
      <c r="AC363" s="147"/>
      <c r="AD363" s="147"/>
      <c r="AE363" s="147"/>
      <c r="AF363" s="147"/>
      <c r="AG363" s="147" t="s">
        <v>178</v>
      </c>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row>
    <row r="364" spans="1:60" x14ac:dyDescent="0.2">
      <c r="A364" s="3"/>
      <c r="B364" s="4"/>
      <c r="C364" s="181"/>
      <c r="D364" s="6"/>
      <c r="E364" s="3"/>
      <c r="F364" s="3"/>
      <c r="G364" s="3"/>
      <c r="H364" s="3"/>
      <c r="I364" s="3"/>
      <c r="J364" s="3"/>
      <c r="K364" s="3"/>
      <c r="L364" s="3"/>
      <c r="M364" s="3"/>
      <c r="N364" s="3"/>
      <c r="O364" s="3"/>
      <c r="P364" s="3"/>
      <c r="Q364" s="3"/>
      <c r="R364" s="3"/>
      <c r="S364" s="3"/>
      <c r="T364" s="3"/>
      <c r="U364" s="3"/>
      <c r="V364" s="3"/>
      <c r="W364" s="3"/>
      <c r="X364" s="3"/>
      <c r="AE364">
        <v>15</v>
      </c>
      <c r="AF364">
        <v>21</v>
      </c>
      <c r="AG364" t="s">
        <v>150</v>
      </c>
    </row>
    <row r="365" spans="1:60" x14ac:dyDescent="0.2">
      <c r="A365" s="150"/>
      <c r="B365" s="151" t="s">
        <v>29</v>
      </c>
      <c r="C365" s="182"/>
      <c r="D365" s="152"/>
      <c r="E365" s="153"/>
      <c r="F365" s="153"/>
      <c r="G365" s="177">
        <f>G8+G93+G99+G135+G196+G200+G232+G273+G295+G347</f>
        <v>0</v>
      </c>
      <c r="H365" s="3"/>
      <c r="I365" s="3"/>
      <c r="J365" s="3"/>
      <c r="K365" s="3"/>
      <c r="L365" s="3"/>
      <c r="M365" s="3"/>
      <c r="N365" s="3"/>
      <c r="O365" s="3"/>
      <c r="P365" s="3"/>
      <c r="Q365" s="3"/>
      <c r="R365" s="3"/>
      <c r="S365" s="3"/>
      <c r="T365" s="3"/>
      <c r="U365" s="3"/>
      <c r="V365" s="3"/>
      <c r="W365" s="3"/>
      <c r="X365" s="3"/>
      <c r="AE365">
        <f>SUMIF(L7:L363,AE364,G7:G363)</f>
        <v>0</v>
      </c>
      <c r="AF365">
        <f>SUMIF(L7:L363,AF364,G7:G363)</f>
        <v>0</v>
      </c>
      <c r="AG365" t="s">
        <v>419</v>
      </c>
    </row>
    <row r="366" spans="1:60" x14ac:dyDescent="0.2">
      <c r="C366" s="183"/>
      <c r="D366" s="10"/>
      <c r="AG366" t="s">
        <v>421</v>
      </c>
    </row>
    <row r="367" spans="1:60" x14ac:dyDescent="0.2">
      <c r="D367" s="10"/>
    </row>
    <row r="368" spans="1:60"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CLPwRBQFjjpYoH0sSy5C2uiBg0/wz5wUsXiJO7TED/gntEQbQr5qq8sMUvDQ7wYwY9qJ7R5I7XTaH6m+cUoFA==" saltValue="lgSZfZPunerSA9J4b5YeYQ==" spinCount="100000" sheet="1"/>
  <mergeCells count="161">
    <mergeCell ref="A1:G1"/>
    <mergeCell ref="C2:G2"/>
    <mergeCell ref="C3:G3"/>
    <mergeCell ref="C4:G4"/>
    <mergeCell ref="C10:G10"/>
    <mergeCell ref="C13:G13"/>
    <mergeCell ref="C27:G27"/>
    <mergeCell ref="C30:G30"/>
    <mergeCell ref="C32:G32"/>
    <mergeCell ref="C33:G33"/>
    <mergeCell ref="C35:G35"/>
    <mergeCell ref="C37:G37"/>
    <mergeCell ref="C15:G15"/>
    <mergeCell ref="C16:G16"/>
    <mergeCell ref="C18:G18"/>
    <mergeCell ref="C22:G22"/>
    <mergeCell ref="C24:G24"/>
    <mergeCell ref="C25:G25"/>
    <mergeCell ref="C49:G49"/>
    <mergeCell ref="C51:G51"/>
    <mergeCell ref="C53:G53"/>
    <mergeCell ref="C55:G55"/>
    <mergeCell ref="C57:G57"/>
    <mergeCell ref="C58:G58"/>
    <mergeCell ref="C39:G39"/>
    <mergeCell ref="C40:G40"/>
    <mergeCell ref="C42:G42"/>
    <mergeCell ref="C43:G43"/>
    <mergeCell ref="C45:G45"/>
    <mergeCell ref="C47:G47"/>
    <mergeCell ref="C72:G72"/>
    <mergeCell ref="C74:G74"/>
    <mergeCell ref="C76:G76"/>
    <mergeCell ref="C78:G78"/>
    <mergeCell ref="C81:G81"/>
    <mergeCell ref="C83:G83"/>
    <mergeCell ref="C60:G60"/>
    <mergeCell ref="C61:G61"/>
    <mergeCell ref="C63:G63"/>
    <mergeCell ref="C65:G65"/>
    <mergeCell ref="C67:G67"/>
    <mergeCell ref="C69:G69"/>
    <mergeCell ref="C102:G102"/>
    <mergeCell ref="C104:G104"/>
    <mergeCell ref="C105:G105"/>
    <mergeCell ref="C107:G107"/>
    <mergeCell ref="C108:G108"/>
    <mergeCell ref="C110:G110"/>
    <mergeCell ref="C85:G85"/>
    <mergeCell ref="C89:G89"/>
    <mergeCell ref="C92:G92"/>
    <mergeCell ref="C95:G95"/>
    <mergeCell ref="C98:G98"/>
    <mergeCell ref="C101:G101"/>
    <mergeCell ref="C122:G122"/>
    <mergeCell ref="C124:G124"/>
    <mergeCell ref="C126:G126"/>
    <mergeCell ref="C128:G128"/>
    <mergeCell ref="C130:G130"/>
    <mergeCell ref="C132:G132"/>
    <mergeCell ref="C111:G111"/>
    <mergeCell ref="C113:G113"/>
    <mergeCell ref="C114:G114"/>
    <mergeCell ref="C116:G116"/>
    <mergeCell ref="C118:G118"/>
    <mergeCell ref="C120:G120"/>
    <mergeCell ref="C146:G146"/>
    <mergeCell ref="C148:G148"/>
    <mergeCell ref="C150:G150"/>
    <mergeCell ref="C152:G152"/>
    <mergeCell ref="C154:G154"/>
    <mergeCell ref="C156:G156"/>
    <mergeCell ref="C134:G134"/>
    <mergeCell ref="C137:G137"/>
    <mergeCell ref="C139:G139"/>
    <mergeCell ref="C141:G141"/>
    <mergeCell ref="C143:G143"/>
    <mergeCell ref="C145:G145"/>
    <mergeCell ref="C168:G168"/>
    <mergeCell ref="C170:G170"/>
    <mergeCell ref="C171:G171"/>
    <mergeCell ref="C173:G173"/>
    <mergeCell ref="C176:G176"/>
    <mergeCell ref="C179:G179"/>
    <mergeCell ref="C157:G157"/>
    <mergeCell ref="C159:G159"/>
    <mergeCell ref="C160:G160"/>
    <mergeCell ref="C162:G162"/>
    <mergeCell ref="C164:G164"/>
    <mergeCell ref="C166:G166"/>
    <mergeCell ref="C193:G193"/>
    <mergeCell ref="C195:G195"/>
    <mergeCell ref="C198:G198"/>
    <mergeCell ref="C199:G199"/>
    <mergeCell ref="C202:G202"/>
    <mergeCell ref="C204:G204"/>
    <mergeCell ref="C181:G181"/>
    <mergeCell ref="C183:G183"/>
    <mergeCell ref="C185:G185"/>
    <mergeCell ref="C187:G187"/>
    <mergeCell ref="C189:G189"/>
    <mergeCell ref="C191:G191"/>
    <mergeCell ref="C215:G215"/>
    <mergeCell ref="C216:G216"/>
    <mergeCell ref="C218:G218"/>
    <mergeCell ref="C219:G219"/>
    <mergeCell ref="C221:G221"/>
    <mergeCell ref="C222:G222"/>
    <mergeCell ref="C206:G206"/>
    <mergeCell ref="C207:G207"/>
    <mergeCell ref="C209:G209"/>
    <mergeCell ref="C210:G210"/>
    <mergeCell ref="C212:G212"/>
    <mergeCell ref="C213:G213"/>
    <mergeCell ref="C235:G235"/>
    <mergeCell ref="C237:G237"/>
    <mergeCell ref="C238:G238"/>
    <mergeCell ref="C240:G240"/>
    <mergeCell ref="C241:G241"/>
    <mergeCell ref="C243:G243"/>
    <mergeCell ref="C224:G224"/>
    <mergeCell ref="C226:G226"/>
    <mergeCell ref="C228:G228"/>
    <mergeCell ref="C230:G230"/>
    <mergeCell ref="C231:G231"/>
    <mergeCell ref="C234:G234"/>
    <mergeCell ref="C257:G257"/>
    <mergeCell ref="C259:G259"/>
    <mergeCell ref="C261:G261"/>
    <mergeCell ref="C263:G263"/>
    <mergeCell ref="C264:G264"/>
    <mergeCell ref="C266:G266"/>
    <mergeCell ref="C245:G245"/>
    <mergeCell ref="C247:G247"/>
    <mergeCell ref="C249:G249"/>
    <mergeCell ref="C251:G251"/>
    <mergeCell ref="C253:G253"/>
    <mergeCell ref="C255:G255"/>
    <mergeCell ref="C281:G281"/>
    <mergeCell ref="C283:G283"/>
    <mergeCell ref="C285:G285"/>
    <mergeCell ref="C287:G287"/>
    <mergeCell ref="C289:G289"/>
    <mergeCell ref="C291:G291"/>
    <mergeCell ref="C268:G268"/>
    <mergeCell ref="C270:G270"/>
    <mergeCell ref="C272:G272"/>
    <mergeCell ref="C275:G275"/>
    <mergeCell ref="C277:G277"/>
    <mergeCell ref="C279:G279"/>
    <mergeCell ref="C355:G355"/>
    <mergeCell ref="C357:G357"/>
    <mergeCell ref="C359:G359"/>
    <mergeCell ref="C361:G361"/>
    <mergeCell ref="C363:G363"/>
    <mergeCell ref="C292:G292"/>
    <mergeCell ref="C294:G294"/>
    <mergeCell ref="C346:G346"/>
    <mergeCell ref="C349:G349"/>
    <mergeCell ref="C351:G351"/>
    <mergeCell ref="C353:G35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78</v>
      </c>
      <c r="C3" s="252" t="s">
        <v>79</v>
      </c>
      <c r="D3" s="253"/>
      <c r="E3" s="253"/>
      <c r="F3" s="253"/>
      <c r="G3" s="254"/>
      <c r="AC3" s="121" t="s">
        <v>139</v>
      </c>
      <c r="AG3" t="s">
        <v>140</v>
      </c>
    </row>
    <row r="4" spans="1:60" ht="24.95" customHeight="1" x14ac:dyDescent="0.2">
      <c r="A4" s="140" t="s">
        <v>9</v>
      </c>
      <c r="B4" s="141" t="s">
        <v>78</v>
      </c>
      <c r="C4" s="255" t="s">
        <v>79</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124</v>
      </c>
      <c r="C8" s="178" t="s">
        <v>125</v>
      </c>
      <c r="D8" s="165"/>
      <c r="E8" s="166"/>
      <c r="F8" s="167"/>
      <c r="G8" s="167">
        <f>SUMIF(AG9:AG11,"&lt;&gt;NOR",G9:G11)</f>
        <v>0</v>
      </c>
      <c r="H8" s="167"/>
      <c r="I8" s="167">
        <f>SUM(I9:I11)</f>
        <v>0</v>
      </c>
      <c r="J8" s="167"/>
      <c r="K8" s="167">
        <f>SUM(K9:K11)</f>
        <v>0</v>
      </c>
      <c r="L8" s="167"/>
      <c r="M8" s="167">
        <f>SUM(M9:M11)</f>
        <v>0</v>
      </c>
      <c r="N8" s="167"/>
      <c r="O8" s="167">
        <f>SUM(O9:O11)</f>
        <v>0</v>
      </c>
      <c r="P8" s="167"/>
      <c r="Q8" s="167">
        <f>SUM(Q9:Q11)</f>
        <v>0</v>
      </c>
      <c r="R8" s="167"/>
      <c r="S8" s="167"/>
      <c r="T8" s="168"/>
      <c r="U8" s="162"/>
      <c r="V8" s="162">
        <f>SUM(V9:V11)</f>
        <v>0</v>
      </c>
      <c r="W8" s="162"/>
      <c r="X8" s="162"/>
      <c r="AG8" t="s">
        <v>164</v>
      </c>
    </row>
    <row r="9" spans="1:60" outlineLevel="1" x14ac:dyDescent="0.2">
      <c r="A9" s="169">
        <v>1</v>
      </c>
      <c r="B9" s="170" t="s">
        <v>1741</v>
      </c>
      <c r="C9" s="179" t="s">
        <v>1742</v>
      </c>
      <c r="D9" s="171" t="s">
        <v>1414</v>
      </c>
      <c r="E9" s="172">
        <v>1</v>
      </c>
      <c r="F9" s="173"/>
      <c r="G9" s="174">
        <f>ROUND(E9*F9,2)</f>
        <v>0</v>
      </c>
      <c r="H9" s="173"/>
      <c r="I9" s="174">
        <f>ROUND(E9*H9,2)</f>
        <v>0</v>
      </c>
      <c r="J9" s="173"/>
      <c r="K9" s="174">
        <f>ROUND(E9*J9,2)</f>
        <v>0</v>
      </c>
      <c r="L9" s="174">
        <v>21</v>
      </c>
      <c r="M9" s="174">
        <f>G9*(1+L9/100)</f>
        <v>0</v>
      </c>
      <c r="N9" s="174">
        <v>0</v>
      </c>
      <c r="O9" s="174">
        <f>ROUND(E9*N9,2)</f>
        <v>0</v>
      </c>
      <c r="P9" s="174">
        <v>0</v>
      </c>
      <c r="Q9" s="174">
        <f>ROUND(E9*P9,2)</f>
        <v>0</v>
      </c>
      <c r="R9" s="174"/>
      <c r="S9" s="174" t="s">
        <v>287</v>
      </c>
      <c r="T9" s="175" t="s">
        <v>306</v>
      </c>
      <c r="U9" s="156">
        <v>0</v>
      </c>
      <c r="V9" s="156">
        <f>ROUND(E9*U9,2)</f>
        <v>0</v>
      </c>
      <c r="W9" s="156"/>
      <c r="X9" s="156" t="s">
        <v>356</v>
      </c>
      <c r="Y9" s="147"/>
      <c r="Z9" s="147"/>
      <c r="AA9" s="147"/>
      <c r="AB9" s="147"/>
      <c r="AC9" s="147"/>
      <c r="AD9" s="147"/>
      <c r="AE9" s="147"/>
      <c r="AF9" s="147"/>
      <c r="AG9" s="147" t="s">
        <v>357</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180" t="s">
        <v>84</v>
      </c>
      <c r="D10" s="157"/>
      <c r="E10" s="158">
        <v>1</v>
      </c>
      <c r="F10" s="156"/>
      <c r="G10" s="15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176</v>
      </c>
      <c r="AH10" s="147">
        <v>0</v>
      </c>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241"/>
      <c r="D11" s="242"/>
      <c r="E11" s="242"/>
      <c r="F11" s="242"/>
      <c r="G11" s="242"/>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178</v>
      </c>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x14ac:dyDescent="0.2">
      <c r="A12" s="3"/>
      <c r="B12" s="4"/>
      <c r="C12" s="181"/>
      <c r="D12" s="6"/>
      <c r="E12" s="3"/>
      <c r="F12" s="3"/>
      <c r="G12" s="3"/>
      <c r="H12" s="3"/>
      <c r="I12" s="3"/>
      <c r="J12" s="3"/>
      <c r="K12" s="3"/>
      <c r="L12" s="3"/>
      <c r="M12" s="3"/>
      <c r="N12" s="3"/>
      <c r="O12" s="3"/>
      <c r="P12" s="3"/>
      <c r="Q12" s="3"/>
      <c r="R12" s="3"/>
      <c r="S12" s="3"/>
      <c r="T12" s="3"/>
      <c r="U12" s="3"/>
      <c r="V12" s="3"/>
      <c r="W12" s="3"/>
      <c r="X12" s="3"/>
      <c r="AE12">
        <v>15</v>
      </c>
      <c r="AF12">
        <v>21</v>
      </c>
      <c r="AG12" t="s">
        <v>150</v>
      </c>
    </row>
    <row r="13" spans="1:60" x14ac:dyDescent="0.2">
      <c r="A13" s="150"/>
      <c r="B13" s="151" t="s">
        <v>29</v>
      </c>
      <c r="C13" s="182"/>
      <c r="D13" s="152"/>
      <c r="E13" s="153"/>
      <c r="F13" s="153"/>
      <c r="G13" s="177">
        <f>G8</f>
        <v>0</v>
      </c>
      <c r="H13" s="3"/>
      <c r="I13" s="3"/>
      <c r="J13" s="3"/>
      <c r="K13" s="3"/>
      <c r="L13" s="3"/>
      <c r="M13" s="3"/>
      <c r="N13" s="3"/>
      <c r="O13" s="3"/>
      <c r="P13" s="3"/>
      <c r="Q13" s="3"/>
      <c r="R13" s="3"/>
      <c r="S13" s="3"/>
      <c r="T13" s="3"/>
      <c r="U13" s="3"/>
      <c r="V13" s="3"/>
      <c r="W13" s="3"/>
      <c r="X13" s="3"/>
      <c r="AE13">
        <f>SUMIF(L7:L11,AE12,G7:G11)</f>
        <v>0</v>
      </c>
      <c r="AF13">
        <f>SUMIF(L7:L11,AF12,G7:G11)</f>
        <v>0</v>
      </c>
      <c r="AG13" t="s">
        <v>419</v>
      </c>
    </row>
    <row r="14" spans="1:60" x14ac:dyDescent="0.2">
      <c r="C14" s="183"/>
      <c r="D14" s="10"/>
      <c r="AG14" t="s">
        <v>421</v>
      </c>
    </row>
    <row r="15" spans="1:60" x14ac:dyDescent="0.2">
      <c r="D15" s="10"/>
    </row>
    <row r="16" spans="1:60"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row r="23" spans="4:4" x14ac:dyDescent="0.2">
      <c r="D23" s="10"/>
    </row>
    <row r="24" spans="4:4" x14ac:dyDescent="0.2">
      <c r="D24" s="10"/>
    </row>
    <row r="25" spans="4:4" x14ac:dyDescent="0.2">
      <c r="D25" s="10"/>
    </row>
    <row r="26" spans="4:4" x14ac:dyDescent="0.2">
      <c r="D26" s="10"/>
    </row>
    <row r="27" spans="4:4" x14ac:dyDescent="0.2">
      <c r="D27" s="10"/>
    </row>
    <row r="28" spans="4:4" x14ac:dyDescent="0.2">
      <c r="D28" s="10"/>
    </row>
    <row r="29" spans="4:4" x14ac:dyDescent="0.2">
      <c r="D29" s="10"/>
    </row>
    <row r="30" spans="4:4" x14ac:dyDescent="0.2">
      <c r="D30" s="10"/>
    </row>
    <row r="31" spans="4:4" x14ac:dyDescent="0.2">
      <c r="D31" s="10"/>
    </row>
    <row r="32" spans="4:4"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d8vV3hwc6GY2DsJA7IMXr54a2uMXJ3kXobmss7i66OsIzabv7xMOzXcnpG8qSphRyNk74c2RNgV5ezeoPLxAkA==" saltValue="UZiw0YvFe9v/KfpKlvv2vg==" spinCount="100000" sheet="1"/>
  <mergeCells count="5">
    <mergeCell ref="A1:G1"/>
    <mergeCell ref="C2:G2"/>
    <mergeCell ref="C3:G3"/>
    <mergeCell ref="C4:G4"/>
    <mergeCell ref="C11:G1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100"/>
  <sheetViews>
    <sheetView showGridLines="0" topLeftCell="B19"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220" t="s">
        <v>41</v>
      </c>
      <c r="C1" s="221"/>
      <c r="D1" s="221"/>
      <c r="E1" s="221"/>
      <c r="F1" s="221"/>
      <c r="G1" s="221"/>
      <c r="H1" s="221"/>
      <c r="I1" s="221"/>
      <c r="J1" s="222"/>
    </row>
    <row r="2" spans="1:15" ht="36" customHeight="1" x14ac:dyDescent="0.2">
      <c r="A2" s="2"/>
      <c r="B2" s="76" t="s">
        <v>22</v>
      </c>
      <c r="C2" s="77"/>
      <c r="D2" s="78" t="s">
        <v>44</v>
      </c>
      <c r="E2" s="226" t="s">
        <v>45</v>
      </c>
      <c r="F2" s="227"/>
      <c r="G2" s="227"/>
      <c r="H2" s="227"/>
      <c r="I2" s="227"/>
      <c r="J2" s="228"/>
      <c r="O2" s="1"/>
    </row>
    <row r="3" spans="1:15" ht="27" hidden="1" customHeight="1" x14ac:dyDescent="0.2">
      <c r="A3" s="2"/>
      <c r="B3" s="79"/>
      <c r="C3" s="77"/>
      <c r="D3" s="80"/>
      <c r="E3" s="229"/>
      <c r="F3" s="230"/>
      <c r="G3" s="230"/>
      <c r="H3" s="230"/>
      <c r="I3" s="230"/>
      <c r="J3" s="231"/>
    </row>
    <row r="4" spans="1:15" ht="23.25" customHeight="1" x14ac:dyDescent="0.2">
      <c r="A4" s="2"/>
      <c r="B4" s="81"/>
      <c r="C4" s="82"/>
      <c r="D4" s="83"/>
      <c r="E4" s="210"/>
      <c r="F4" s="210"/>
      <c r="G4" s="210"/>
      <c r="H4" s="210"/>
      <c r="I4" s="210"/>
      <c r="J4" s="211"/>
    </row>
    <row r="5" spans="1:15" ht="24" customHeight="1" x14ac:dyDescent="0.2">
      <c r="A5" s="2"/>
      <c r="B5" s="31" t="s">
        <v>42</v>
      </c>
      <c r="D5" s="214"/>
      <c r="E5" s="215"/>
      <c r="F5" s="215"/>
      <c r="G5" s="215"/>
      <c r="H5" s="18" t="s">
        <v>40</v>
      </c>
      <c r="I5" s="22"/>
      <c r="J5" s="8"/>
    </row>
    <row r="6" spans="1:15" ht="15.75" customHeight="1" x14ac:dyDescent="0.2">
      <c r="A6" s="2"/>
      <c r="B6" s="28"/>
      <c r="C6" s="55"/>
      <c r="D6" s="216"/>
      <c r="E6" s="217"/>
      <c r="F6" s="217"/>
      <c r="G6" s="217"/>
      <c r="H6" s="18" t="s">
        <v>34</v>
      </c>
      <c r="I6" s="22"/>
      <c r="J6" s="8"/>
    </row>
    <row r="7" spans="1:15" ht="15.75" customHeight="1" x14ac:dyDescent="0.2">
      <c r="A7" s="2"/>
      <c r="B7" s="29"/>
      <c r="C7" s="56"/>
      <c r="D7" s="53"/>
      <c r="E7" s="218"/>
      <c r="F7" s="219"/>
      <c r="G7" s="219"/>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33"/>
      <c r="E11" s="233"/>
      <c r="F11" s="233"/>
      <c r="G11" s="233"/>
      <c r="H11" s="18" t="s">
        <v>40</v>
      </c>
      <c r="I11" s="85"/>
      <c r="J11" s="8"/>
    </row>
    <row r="12" spans="1:15" ht="15.75" customHeight="1" x14ac:dyDescent="0.2">
      <c r="A12" s="2"/>
      <c r="B12" s="28"/>
      <c r="C12" s="55"/>
      <c r="D12" s="209"/>
      <c r="E12" s="209"/>
      <c r="F12" s="209"/>
      <c r="G12" s="209"/>
      <c r="H12" s="18" t="s">
        <v>34</v>
      </c>
      <c r="I12" s="85"/>
      <c r="J12" s="8"/>
    </row>
    <row r="13" spans="1:15" ht="15.75" customHeight="1" x14ac:dyDescent="0.2">
      <c r="A13" s="2"/>
      <c r="B13" s="29"/>
      <c r="C13" s="56"/>
      <c r="D13" s="84"/>
      <c r="E13" s="212"/>
      <c r="F13" s="213"/>
      <c r="G13" s="213"/>
      <c r="H13" s="19"/>
      <c r="I13" s="23"/>
      <c r="J13" s="34"/>
    </row>
    <row r="14" spans="1:15" ht="24" customHeight="1" x14ac:dyDescent="0.2">
      <c r="A14" s="2"/>
      <c r="B14" s="43" t="s">
        <v>21</v>
      </c>
      <c r="C14" s="58"/>
      <c r="D14" s="59" t="s">
        <v>43</v>
      </c>
      <c r="E14" s="60"/>
      <c r="F14" s="44"/>
      <c r="G14" s="44"/>
      <c r="H14" s="45"/>
      <c r="I14" s="44"/>
      <c r="J14" s="46"/>
    </row>
    <row r="15" spans="1:15" ht="32.25" customHeight="1" x14ac:dyDescent="0.2">
      <c r="A15" s="2"/>
      <c r="B15" s="35" t="s">
        <v>32</v>
      </c>
      <c r="C15" s="61"/>
      <c r="D15" s="54"/>
      <c r="E15" s="232"/>
      <c r="F15" s="232"/>
      <c r="G15" s="234"/>
      <c r="H15" s="234"/>
      <c r="I15" s="234" t="s">
        <v>29</v>
      </c>
      <c r="J15" s="235"/>
    </row>
    <row r="16" spans="1:15" ht="23.25" customHeight="1" x14ac:dyDescent="0.2">
      <c r="A16" s="138" t="s">
        <v>24</v>
      </c>
      <c r="B16" s="38" t="s">
        <v>24</v>
      </c>
      <c r="C16" s="62"/>
      <c r="D16" s="63"/>
      <c r="E16" s="198"/>
      <c r="F16" s="199"/>
      <c r="G16" s="198"/>
      <c r="H16" s="199"/>
      <c r="I16" s="198">
        <f>SUMIF(F70:F96,A16,I70:I96)+SUMIF(F70:F96,"PSU",I70:I96)</f>
        <v>0</v>
      </c>
      <c r="J16" s="200"/>
    </row>
    <row r="17" spans="1:10" ht="23.25" customHeight="1" x14ac:dyDescent="0.2">
      <c r="A17" s="138" t="s">
        <v>25</v>
      </c>
      <c r="B17" s="38" t="s">
        <v>25</v>
      </c>
      <c r="C17" s="62"/>
      <c r="D17" s="63"/>
      <c r="E17" s="198"/>
      <c r="F17" s="199"/>
      <c r="G17" s="198"/>
      <c r="H17" s="199"/>
      <c r="I17" s="198">
        <f>SUMIF(F70:F96,A17,I70:I96)</f>
        <v>0</v>
      </c>
      <c r="J17" s="200"/>
    </row>
    <row r="18" spans="1:10" ht="23.25" customHeight="1" x14ac:dyDescent="0.2">
      <c r="A18" s="138" t="s">
        <v>26</v>
      </c>
      <c r="B18" s="38" t="s">
        <v>26</v>
      </c>
      <c r="C18" s="62"/>
      <c r="D18" s="63"/>
      <c r="E18" s="198"/>
      <c r="F18" s="199"/>
      <c r="G18" s="198"/>
      <c r="H18" s="199"/>
      <c r="I18" s="198">
        <f>SUMIF(F70:F96,A18,I70:I96)</f>
        <v>0</v>
      </c>
      <c r="J18" s="200"/>
    </row>
    <row r="19" spans="1:10" ht="23.25" customHeight="1" x14ac:dyDescent="0.2">
      <c r="A19" s="138" t="s">
        <v>135</v>
      </c>
      <c r="B19" s="38" t="s">
        <v>27</v>
      </c>
      <c r="C19" s="62"/>
      <c r="D19" s="63"/>
      <c r="E19" s="198"/>
      <c r="F19" s="199"/>
      <c r="G19" s="198"/>
      <c r="H19" s="199"/>
      <c r="I19" s="198">
        <f>SUMIF(F70:F96,A19,I70:I96)</f>
        <v>0</v>
      </c>
      <c r="J19" s="200"/>
    </row>
    <row r="20" spans="1:10" ht="23.25" customHeight="1" x14ac:dyDescent="0.2">
      <c r="A20" s="138" t="s">
        <v>136</v>
      </c>
      <c r="B20" s="38" t="s">
        <v>28</v>
      </c>
      <c r="C20" s="62"/>
      <c r="D20" s="63"/>
      <c r="E20" s="198"/>
      <c r="F20" s="199"/>
      <c r="G20" s="198"/>
      <c r="H20" s="199"/>
      <c r="I20" s="198">
        <f>SUMIF(F70:F96,A20,I70:I96)</f>
        <v>0</v>
      </c>
      <c r="J20" s="200"/>
    </row>
    <row r="21" spans="1:10" ht="23.25" customHeight="1" x14ac:dyDescent="0.2">
      <c r="A21" s="2"/>
      <c r="B21" s="48" t="s">
        <v>29</v>
      </c>
      <c r="C21" s="64"/>
      <c r="D21" s="65"/>
      <c r="E21" s="201"/>
      <c r="F21" s="236"/>
      <c r="G21" s="201"/>
      <c r="H21" s="236"/>
      <c r="I21" s="201">
        <f>SUM(I16:J20)</f>
        <v>0</v>
      </c>
      <c r="J21" s="202"/>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196">
        <f>ZakladDPHSniVypocet</f>
        <v>0</v>
      </c>
      <c r="H23" s="197"/>
      <c r="I23" s="197"/>
      <c r="J23" s="40" t="str">
        <f t="shared" ref="J23:J28" si="0">Mena</f>
        <v>CZK</v>
      </c>
    </row>
    <row r="24" spans="1:10" ht="23.25" customHeight="1" x14ac:dyDescent="0.2">
      <c r="A24" s="2">
        <f>(A23-INT(A23))*100</f>
        <v>0</v>
      </c>
      <c r="B24" s="38" t="s">
        <v>13</v>
      </c>
      <c r="C24" s="62"/>
      <c r="D24" s="63"/>
      <c r="E24" s="67">
        <f>SazbaDPH1</f>
        <v>15</v>
      </c>
      <c r="F24" s="39" t="s">
        <v>0</v>
      </c>
      <c r="G24" s="194">
        <f>A23</f>
        <v>0</v>
      </c>
      <c r="H24" s="195"/>
      <c r="I24" s="195"/>
      <c r="J24" s="40" t="str">
        <f t="shared" si="0"/>
        <v>CZK</v>
      </c>
    </row>
    <row r="25" spans="1:10" ht="23.25" customHeight="1" x14ac:dyDescent="0.2">
      <c r="A25" s="2">
        <f>ZakladDPHZakl*SazbaDPH2/100</f>
        <v>0</v>
      </c>
      <c r="B25" s="38" t="s">
        <v>14</v>
      </c>
      <c r="C25" s="62"/>
      <c r="D25" s="63"/>
      <c r="E25" s="67">
        <v>21</v>
      </c>
      <c r="F25" s="39" t="s">
        <v>0</v>
      </c>
      <c r="G25" s="196">
        <f>ZakladDPHZaklVypocet</f>
        <v>0</v>
      </c>
      <c r="H25" s="197"/>
      <c r="I25" s="197"/>
      <c r="J25" s="40" t="str">
        <f t="shared" si="0"/>
        <v>CZK</v>
      </c>
    </row>
    <row r="26" spans="1:10" ht="23.25" customHeight="1" x14ac:dyDescent="0.2">
      <c r="A26" s="2">
        <f>(A25-INT(A25))*100</f>
        <v>0</v>
      </c>
      <c r="B26" s="32" t="s">
        <v>15</v>
      </c>
      <c r="C26" s="68"/>
      <c r="D26" s="54"/>
      <c r="E26" s="69">
        <f>SazbaDPH2</f>
        <v>21</v>
      </c>
      <c r="F26" s="30" t="s">
        <v>0</v>
      </c>
      <c r="G26" s="223">
        <f>A25</f>
        <v>0</v>
      </c>
      <c r="H26" s="224"/>
      <c r="I26" s="224"/>
      <c r="J26" s="37" t="str">
        <f t="shared" si="0"/>
        <v>CZK</v>
      </c>
    </row>
    <row r="27" spans="1:10" ht="23.25" customHeight="1" thickBot="1" x14ac:dyDescent="0.25">
      <c r="A27" s="2">
        <f>ZakladDPHSni+DPHSni+ZakladDPHZakl+DPHZakl</f>
        <v>0</v>
      </c>
      <c r="B27" s="31" t="s">
        <v>4</v>
      </c>
      <c r="C27" s="70"/>
      <c r="D27" s="71"/>
      <c r="E27" s="70"/>
      <c r="F27" s="16"/>
      <c r="G27" s="225">
        <f>CenaCelkem-(ZakladDPHSni+DPHSni+ZakladDPHZakl+DPHZakl)</f>
        <v>0</v>
      </c>
      <c r="H27" s="225"/>
      <c r="I27" s="225"/>
      <c r="J27" s="41" t="str">
        <f t="shared" si="0"/>
        <v>CZK</v>
      </c>
    </row>
    <row r="28" spans="1:10" ht="27.75" hidden="1" customHeight="1" thickBot="1" x14ac:dyDescent="0.25">
      <c r="A28" s="2"/>
      <c r="B28" s="112" t="s">
        <v>23</v>
      </c>
      <c r="C28" s="113"/>
      <c r="D28" s="113"/>
      <c r="E28" s="114"/>
      <c r="F28" s="115"/>
      <c r="G28" s="204">
        <f>ZakladDPHSniVypocet+ZakladDPHZaklVypocet</f>
        <v>0</v>
      </c>
      <c r="H28" s="204"/>
      <c r="I28" s="204"/>
      <c r="J28" s="116" t="str">
        <f t="shared" si="0"/>
        <v>CZK</v>
      </c>
    </row>
    <row r="29" spans="1:10" ht="27.75" customHeight="1" thickBot="1" x14ac:dyDescent="0.25">
      <c r="A29" s="2">
        <f>(A27-INT(A27))*100</f>
        <v>0</v>
      </c>
      <c r="B29" s="112" t="s">
        <v>35</v>
      </c>
      <c r="C29" s="117"/>
      <c r="D29" s="117"/>
      <c r="E29" s="117"/>
      <c r="F29" s="118"/>
      <c r="G29" s="203">
        <f>A27</f>
        <v>0</v>
      </c>
      <c r="H29" s="203"/>
      <c r="I29" s="203"/>
      <c r="J29" s="119" t="s">
        <v>81</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05"/>
      <c r="E34" s="206"/>
      <c r="G34" s="207"/>
      <c r="H34" s="208"/>
      <c r="I34" s="208"/>
      <c r="J34" s="25"/>
    </row>
    <row r="35" spans="1:10" ht="12.75" customHeight="1" x14ac:dyDescent="0.2">
      <c r="A35" s="2"/>
      <c r="B35" s="2"/>
      <c r="D35" s="193" t="s">
        <v>2</v>
      </c>
      <c r="E35" s="193"/>
      <c r="H35" s="10" t="s">
        <v>3</v>
      </c>
      <c r="J35" s="9"/>
    </row>
    <row r="36" spans="1:10" ht="13.5" customHeight="1" thickBot="1" x14ac:dyDescent="0.25">
      <c r="A36" s="11"/>
      <c r="B36" s="11"/>
      <c r="C36" s="75"/>
      <c r="D36" s="75"/>
      <c r="E36" s="75"/>
      <c r="F36" s="12"/>
      <c r="G36" s="12"/>
      <c r="H36" s="12"/>
      <c r="I36" s="12"/>
      <c r="J36" s="13"/>
    </row>
    <row r="37" spans="1:10" ht="27" customHeight="1" x14ac:dyDescent="0.2">
      <c r="B37" s="89" t="s">
        <v>16</v>
      </c>
      <c r="C37" s="90"/>
      <c r="D37" s="90"/>
      <c r="E37" s="90"/>
      <c r="F37" s="91"/>
      <c r="G37" s="91"/>
      <c r="H37" s="91"/>
      <c r="I37" s="91"/>
      <c r="J37" s="92"/>
    </row>
    <row r="38" spans="1:10" ht="25.5" customHeight="1" x14ac:dyDescent="0.2">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
      <c r="A39" s="88">
        <v>1</v>
      </c>
      <c r="B39" s="98" t="s">
        <v>46</v>
      </c>
      <c r="C39" s="189"/>
      <c r="D39" s="189"/>
      <c r="E39" s="189"/>
      <c r="F39" s="99">
        <f>'01 01 Pol'!AE297+'02 02 Pol'!AE382+'03 03.1. Pol'!AE206+'03 03.2. Pol'!AE162+'03 03.3. Pol'!AE206+'03 03.4. Pol'!AE136+'04 04 Pol'!AE88+'05 04 Pol'!AE71+'08 08.1. Pol'!AE191+'08 08.2.  Pol'!AE38+'701 701 Pol'!AE100+'SO 301 301 Pol'!AE365+'SO 401 SO 401 Pol'!AE13</f>
        <v>0</v>
      </c>
      <c r="G39" s="100">
        <f>'01 01 Pol'!AF297+'02 02 Pol'!AF382+'03 03.1. Pol'!AF206+'03 03.2. Pol'!AF162+'03 03.3. Pol'!AF206+'03 03.4. Pol'!AF136+'04 04 Pol'!AF88+'05 04 Pol'!AF71+'08 08.1. Pol'!AF191+'08 08.2.  Pol'!AF38+'701 701 Pol'!AF100+'SO 301 301 Pol'!AF365+'SO 401 SO 401 Pol'!AF13</f>
        <v>0</v>
      </c>
      <c r="H39" s="101">
        <f t="shared" ref="H39:H62" si="1">(F39*SazbaDPH1/100)+(G39*SazbaDPH2/100)</f>
        <v>0</v>
      </c>
      <c r="I39" s="101">
        <f>F39+G39+H39</f>
        <v>0</v>
      </c>
      <c r="J39" s="102" t="str">
        <f>IF(CenaCelkemVypocet=0,"",I39/CenaCelkemVypocet*100)</f>
        <v/>
      </c>
    </row>
    <row r="40" spans="1:10" ht="25.5" customHeight="1" x14ac:dyDescent="0.2">
      <c r="A40" s="88">
        <v>2</v>
      </c>
      <c r="B40" s="103"/>
      <c r="C40" s="188" t="s">
        <v>47</v>
      </c>
      <c r="D40" s="188"/>
      <c r="E40" s="188"/>
      <c r="F40" s="104"/>
      <c r="G40" s="105"/>
      <c r="H40" s="105">
        <f t="shared" si="1"/>
        <v>0</v>
      </c>
      <c r="I40" s="105"/>
      <c r="J40" s="106"/>
    </row>
    <row r="41" spans="1:10" ht="25.5" customHeight="1" x14ac:dyDescent="0.2">
      <c r="A41" s="88">
        <v>2</v>
      </c>
      <c r="B41" s="103" t="s">
        <v>48</v>
      </c>
      <c r="C41" s="188" t="s">
        <v>49</v>
      </c>
      <c r="D41" s="188"/>
      <c r="E41" s="188"/>
      <c r="F41" s="104">
        <f>'01 01 Pol'!AE297</f>
        <v>0</v>
      </c>
      <c r="G41" s="105">
        <f>'01 01 Pol'!AF297</f>
        <v>0</v>
      </c>
      <c r="H41" s="105">
        <f t="shared" si="1"/>
        <v>0</v>
      </c>
      <c r="I41" s="105">
        <f t="shared" ref="I41:I62" si="2">F41+G41+H41</f>
        <v>0</v>
      </c>
      <c r="J41" s="106" t="str">
        <f t="shared" ref="J41:J62" si="3">IF(CenaCelkemVypocet=0,"",I41/CenaCelkemVypocet*100)</f>
        <v/>
      </c>
    </row>
    <row r="42" spans="1:10" ht="25.5" customHeight="1" x14ac:dyDescent="0.2">
      <c r="A42" s="88">
        <v>3</v>
      </c>
      <c r="B42" s="107" t="s">
        <v>48</v>
      </c>
      <c r="C42" s="189" t="s">
        <v>49</v>
      </c>
      <c r="D42" s="189"/>
      <c r="E42" s="189"/>
      <c r="F42" s="108">
        <f>'01 01 Pol'!AE297</f>
        <v>0</v>
      </c>
      <c r="G42" s="101">
        <f>'01 01 Pol'!AF297</f>
        <v>0</v>
      </c>
      <c r="H42" s="101">
        <f t="shared" si="1"/>
        <v>0</v>
      </c>
      <c r="I42" s="101">
        <f t="shared" si="2"/>
        <v>0</v>
      </c>
      <c r="J42" s="102" t="str">
        <f t="shared" si="3"/>
        <v/>
      </c>
    </row>
    <row r="43" spans="1:10" ht="25.5" customHeight="1" x14ac:dyDescent="0.2">
      <c r="A43" s="88">
        <v>2</v>
      </c>
      <c r="B43" s="103" t="s">
        <v>50</v>
      </c>
      <c r="C43" s="188" t="s">
        <v>51</v>
      </c>
      <c r="D43" s="188"/>
      <c r="E43" s="188"/>
      <c r="F43" s="104">
        <f>'02 02 Pol'!AE382</f>
        <v>0</v>
      </c>
      <c r="G43" s="105">
        <f>'02 02 Pol'!AF382</f>
        <v>0</v>
      </c>
      <c r="H43" s="105">
        <f t="shared" si="1"/>
        <v>0</v>
      </c>
      <c r="I43" s="105">
        <f t="shared" si="2"/>
        <v>0</v>
      </c>
      <c r="J43" s="106" t="str">
        <f t="shared" si="3"/>
        <v/>
      </c>
    </row>
    <row r="44" spans="1:10" ht="25.5" customHeight="1" x14ac:dyDescent="0.2">
      <c r="A44" s="88">
        <v>3</v>
      </c>
      <c r="B44" s="107" t="s">
        <v>50</v>
      </c>
      <c r="C44" s="189" t="s">
        <v>51</v>
      </c>
      <c r="D44" s="189"/>
      <c r="E44" s="189"/>
      <c r="F44" s="108">
        <f>'02 02 Pol'!AE382</f>
        <v>0</v>
      </c>
      <c r="G44" s="101">
        <f>'02 02 Pol'!AF382</f>
        <v>0</v>
      </c>
      <c r="H44" s="101">
        <f t="shared" si="1"/>
        <v>0</v>
      </c>
      <c r="I44" s="101">
        <f t="shared" si="2"/>
        <v>0</v>
      </c>
      <c r="J44" s="102" t="str">
        <f t="shared" si="3"/>
        <v/>
      </c>
    </row>
    <row r="45" spans="1:10" ht="25.5" customHeight="1" x14ac:dyDescent="0.2">
      <c r="A45" s="88">
        <v>2</v>
      </c>
      <c r="B45" s="103" t="s">
        <v>52</v>
      </c>
      <c r="C45" s="188" t="s">
        <v>53</v>
      </c>
      <c r="D45" s="188"/>
      <c r="E45" s="188"/>
      <c r="F45" s="104">
        <f>'03 03.1. Pol'!AE206+'03 03.2. Pol'!AE162+'03 03.3. Pol'!AE206+'03 03.4. Pol'!AE136</f>
        <v>0</v>
      </c>
      <c r="G45" s="105">
        <f>'03 03.1. Pol'!AF206+'03 03.2. Pol'!AF162+'03 03.3. Pol'!AF206+'03 03.4. Pol'!AF136</f>
        <v>0</v>
      </c>
      <c r="H45" s="105">
        <f t="shared" si="1"/>
        <v>0</v>
      </c>
      <c r="I45" s="105">
        <f t="shared" si="2"/>
        <v>0</v>
      </c>
      <c r="J45" s="106" t="str">
        <f t="shared" si="3"/>
        <v/>
      </c>
    </row>
    <row r="46" spans="1:10" ht="25.5" customHeight="1" x14ac:dyDescent="0.2">
      <c r="A46" s="88">
        <v>3</v>
      </c>
      <c r="B46" s="107" t="s">
        <v>54</v>
      </c>
      <c r="C46" s="189" t="s">
        <v>55</v>
      </c>
      <c r="D46" s="189"/>
      <c r="E46" s="189"/>
      <c r="F46" s="108">
        <f>'03 03.1. Pol'!AE206</f>
        <v>0</v>
      </c>
      <c r="G46" s="101">
        <f>'03 03.1. Pol'!AF206</f>
        <v>0</v>
      </c>
      <c r="H46" s="101">
        <f t="shared" si="1"/>
        <v>0</v>
      </c>
      <c r="I46" s="101">
        <f t="shared" si="2"/>
        <v>0</v>
      </c>
      <c r="J46" s="102" t="str">
        <f t="shared" si="3"/>
        <v/>
      </c>
    </row>
    <row r="47" spans="1:10" ht="25.5" customHeight="1" x14ac:dyDescent="0.2">
      <c r="A47" s="88">
        <v>3</v>
      </c>
      <c r="B47" s="107" t="s">
        <v>56</v>
      </c>
      <c r="C47" s="189" t="s">
        <v>57</v>
      </c>
      <c r="D47" s="189"/>
      <c r="E47" s="189"/>
      <c r="F47" s="108">
        <f>'03 03.2. Pol'!AE162</f>
        <v>0</v>
      </c>
      <c r="G47" s="101">
        <f>'03 03.2. Pol'!AF162</f>
        <v>0</v>
      </c>
      <c r="H47" s="101">
        <f t="shared" si="1"/>
        <v>0</v>
      </c>
      <c r="I47" s="101">
        <f t="shared" si="2"/>
        <v>0</v>
      </c>
      <c r="J47" s="102" t="str">
        <f t="shared" si="3"/>
        <v/>
      </c>
    </row>
    <row r="48" spans="1:10" ht="25.5" customHeight="1" x14ac:dyDescent="0.2">
      <c r="A48" s="88">
        <v>3</v>
      </c>
      <c r="B48" s="107" t="s">
        <v>58</v>
      </c>
      <c r="C48" s="189" t="s">
        <v>59</v>
      </c>
      <c r="D48" s="189"/>
      <c r="E48" s="189"/>
      <c r="F48" s="108">
        <f>'03 03.3. Pol'!AE206</f>
        <v>0</v>
      </c>
      <c r="G48" s="101">
        <f>'03 03.3. Pol'!AF206</f>
        <v>0</v>
      </c>
      <c r="H48" s="101">
        <f t="shared" si="1"/>
        <v>0</v>
      </c>
      <c r="I48" s="101">
        <f t="shared" si="2"/>
        <v>0</v>
      </c>
      <c r="J48" s="102" t="str">
        <f t="shared" si="3"/>
        <v/>
      </c>
    </row>
    <row r="49" spans="1:10" ht="25.5" customHeight="1" x14ac:dyDescent="0.2">
      <c r="A49" s="88">
        <v>3</v>
      </c>
      <c r="B49" s="107" t="s">
        <v>60</v>
      </c>
      <c r="C49" s="189" t="s">
        <v>61</v>
      </c>
      <c r="D49" s="189"/>
      <c r="E49" s="189"/>
      <c r="F49" s="108">
        <f>'03 03.4. Pol'!AE136</f>
        <v>0</v>
      </c>
      <c r="G49" s="101">
        <f>'03 03.4. Pol'!AF136</f>
        <v>0</v>
      </c>
      <c r="H49" s="101">
        <f t="shared" si="1"/>
        <v>0</v>
      </c>
      <c r="I49" s="101">
        <f t="shared" si="2"/>
        <v>0</v>
      </c>
      <c r="J49" s="102" t="str">
        <f t="shared" si="3"/>
        <v/>
      </c>
    </row>
    <row r="50" spans="1:10" ht="25.5" customHeight="1" x14ac:dyDescent="0.2">
      <c r="A50" s="88">
        <v>2</v>
      </c>
      <c r="B50" s="103" t="s">
        <v>62</v>
      </c>
      <c r="C50" s="188" t="s">
        <v>63</v>
      </c>
      <c r="D50" s="188"/>
      <c r="E50" s="188"/>
      <c r="F50" s="104">
        <f>'04 04 Pol'!AE88</f>
        <v>0</v>
      </c>
      <c r="G50" s="105">
        <f>'04 04 Pol'!AF88</f>
        <v>0</v>
      </c>
      <c r="H50" s="105">
        <f t="shared" si="1"/>
        <v>0</v>
      </c>
      <c r="I50" s="105">
        <f t="shared" si="2"/>
        <v>0</v>
      </c>
      <c r="J50" s="106" t="str">
        <f t="shared" si="3"/>
        <v/>
      </c>
    </row>
    <row r="51" spans="1:10" ht="25.5" customHeight="1" x14ac:dyDescent="0.2">
      <c r="A51" s="88">
        <v>3</v>
      </c>
      <c r="B51" s="107" t="s">
        <v>62</v>
      </c>
      <c r="C51" s="189" t="s">
        <v>63</v>
      </c>
      <c r="D51" s="189"/>
      <c r="E51" s="189"/>
      <c r="F51" s="108">
        <f>'04 04 Pol'!AE88</f>
        <v>0</v>
      </c>
      <c r="G51" s="101">
        <f>'04 04 Pol'!AF88</f>
        <v>0</v>
      </c>
      <c r="H51" s="101">
        <f t="shared" si="1"/>
        <v>0</v>
      </c>
      <c r="I51" s="101">
        <f t="shared" si="2"/>
        <v>0</v>
      </c>
      <c r="J51" s="102" t="str">
        <f t="shared" si="3"/>
        <v/>
      </c>
    </row>
    <row r="52" spans="1:10" ht="25.5" customHeight="1" x14ac:dyDescent="0.2">
      <c r="A52" s="88">
        <v>2</v>
      </c>
      <c r="B52" s="103" t="s">
        <v>64</v>
      </c>
      <c r="C52" s="188" t="s">
        <v>65</v>
      </c>
      <c r="D52" s="188"/>
      <c r="E52" s="188"/>
      <c r="F52" s="104">
        <f>'05 04 Pol'!AE71</f>
        <v>0</v>
      </c>
      <c r="G52" s="105">
        <f>'05 04 Pol'!AF71</f>
        <v>0</v>
      </c>
      <c r="H52" s="105">
        <f t="shared" si="1"/>
        <v>0</v>
      </c>
      <c r="I52" s="105">
        <f t="shared" si="2"/>
        <v>0</v>
      </c>
      <c r="J52" s="106" t="str">
        <f t="shared" si="3"/>
        <v/>
      </c>
    </row>
    <row r="53" spans="1:10" ht="25.5" customHeight="1" x14ac:dyDescent="0.2">
      <c r="A53" s="88">
        <v>3</v>
      </c>
      <c r="B53" s="107" t="s">
        <v>62</v>
      </c>
      <c r="C53" s="189" t="s">
        <v>65</v>
      </c>
      <c r="D53" s="189"/>
      <c r="E53" s="189"/>
      <c r="F53" s="108">
        <f>'05 04 Pol'!AE71</f>
        <v>0</v>
      </c>
      <c r="G53" s="101">
        <f>'05 04 Pol'!AF71</f>
        <v>0</v>
      </c>
      <c r="H53" s="101">
        <f t="shared" si="1"/>
        <v>0</v>
      </c>
      <c r="I53" s="101">
        <f t="shared" si="2"/>
        <v>0</v>
      </c>
      <c r="J53" s="102" t="str">
        <f t="shared" si="3"/>
        <v/>
      </c>
    </row>
    <row r="54" spans="1:10" ht="25.5" customHeight="1" x14ac:dyDescent="0.2">
      <c r="A54" s="88">
        <v>2</v>
      </c>
      <c r="B54" s="103" t="s">
        <v>66</v>
      </c>
      <c r="C54" s="188" t="s">
        <v>67</v>
      </c>
      <c r="D54" s="188"/>
      <c r="E54" s="188"/>
      <c r="F54" s="104">
        <f>'08 08.1. Pol'!AE191+'08 08.2.  Pol'!AE38</f>
        <v>0</v>
      </c>
      <c r="G54" s="105">
        <f>'08 08.1. Pol'!AF191+'08 08.2.  Pol'!AF38</f>
        <v>0</v>
      </c>
      <c r="H54" s="105">
        <f t="shared" si="1"/>
        <v>0</v>
      </c>
      <c r="I54" s="105">
        <f t="shared" si="2"/>
        <v>0</v>
      </c>
      <c r="J54" s="106" t="str">
        <f t="shared" si="3"/>
        <v/>
      </c>
    </row>
    <row r="55" spans="1:10" ht="25.5" customHeight="1" x14ac:dyDescent="0.2">
      <c r="A55" s="88">
        <v>3</v>
      </c>
      <c r="B55" s="107" t="s">
        <v>68</v>
      </c>
      <c r="C55" s="189" t="s">
        <v>67</v>
      </c>
      <c r="D55" s="189"/>
      <c r="E55" s="189"/>
      <c r="F55" s="108">
        <f>'08 08.1. Pol'!AE191</f>
        <v>0</v>
      </c>
      <c r="G55" s="101">
        <f>'08 08.1. Pol'!AF191</f>
        <v>0</v>
      </c>
      <c r="H55" s="101">
        <f t="shared" si="1"/>
        <v>0</v>
      </c>
      <c r="I55" s="101">
        <f t="shared" si="2"/>
        <v>0</v>
      </c>
      <c r="J55" s="102" t="str">
        <f t="shared" si="3"/>
        <v/>
      </c>
    </row>
    <row r="56" spans="1:10" ht="25.5" customHeight="1" x14ac:dyDescent="0.2">
      <c r="A56" s="88">
        <v>3</v>
      </c>
      <c r="B56" s="107" t="s">
        <v>69</v>
      </c>
      <c r="C56" s="189" t="s">
        <v>70</v>
      </c>
      <c r="D56" s="189"/>
      <c r="E56" s="189"/>
      <c r="F56" s="108">
        <f>'08 08.2.  Pol'!AE38</f>
        <v>0</v>
      </c>
      <c r="G56" s="101">
        <f>'08 08.2.  Pol'!AF38</f>
        <v>0</v>
      </c>
      <c r="H56" s="101">
        <f t="shared" si="1"/>
        <v>0</v>
      </c>
      <c r="I56" s="101">
        <f t="shared" si="2"/>
        <v>0</v>
      </c>
      <c r="J56" s="102" t="str">
        <f t="shared" si="3"/>
        <v/>
      </c>
    </row>
    <row r="57" spans="1:10" ht="25.5" customHeight="1" x14ac:dyDescent="0.2">
      <c r="A57" s="88">
        <v>2</v>
      </c>
      <c r="B57" s="103" t="s">
        <v>71</v>
      </c>
      <c r="C57" s="188" t="s">
        <v>72</v>
      </c>
      <c r="D57" s="188"/>
      <c r="E57" s="188"/>
      <c r="F57" s="104">
        <f>'701 701 Pol'!AE100</f>
        <v>0</v>
      </c>
      <c r="G57" s="105">
        <f>'701 701 Pol'!AF100</f>
        <v>0</v>
      </c>
      <c r="H57" s="105">
        <f t="shared" si="1"/>
        <v>0</v>
      </c>
      <c r="I57" s="105">
        <f t="shared" si="2"/>
        <v>0</v>
      </c>
      <c r="J57" s="106" t="str">
        <f t="shared" si="3"/>
        <v/>
      </c>
    </row>
    <row r="58" spans="1:10" ht="25.5" customHeight="1" x14ac:dyDescent="0.2">
      <c r="A58" s="88">
        <v>3</v>
      </c>
      <c r="B58" s="107" t="s">
        <v>71</v>
      </c>
      <c r="C58" s="189" t="s">
        <v>73</v>
      </c>
      <c r="D58" s="189"/>
      <c r="E58" s="189"/>
      <c r="F58" s="108">
        <f>'701 701 Pol'!AE100</f>
        <v>0</v>
      </c>
      <c r="G58" s="101">
        <f>'701 701 Pol'!AF100</f>
        <v>0</v>
      </c>
      <c r="H58" s="101">
        <f t="shared" si="1"/>
        <v>0</v>
      </c>
      <c r="I58" s="101">
        <f t="shared" si="2"/>
        <v>0</v>
      </c>
      <c r="J58" s="102" t="str">
        <f t="shared" si="3"/>
        <v/>
      </c>
    </row>
    <row r="59" spans="1:10" ht="25.5" customHeight="1" x14ac:dyDescent="0.2">
      <c r="A59" s="88">
        <v>2</v>
      </c>
      <c r="B59" s="103" t="s">
        <v>74</v>
      </c>
      <c r="C59" s="188" t="s">
        <v>75</v>
      </c>
      <c r="D59" s="188"/>
      <c r="E59" s="188"/>
      <c r="F59" s="104">
        <f>'SO 301 301 Pol'!AE365</f>
        <v>0</v>
      </c>
      <c r="G59" s="105">
        <f>'SO 301 301 Pol'!AF365</f>
        <v>0</v>
      </c>
      <c r="H59" s="105">
        <f t="shared" si="1"/>
        <v>0</v>
      </c>
      <c r="I59" s="105">
        <f t="shared" si="2"/>
        <v>0</v>
      </c>
      <c r="J59" s="106" t="str">
        <f t="shared" si="3"/>
        <v/>
      </c>
    </row>
    <row r="60" spans="1:10" ht="25.5" customHeight="1" x14ac:dyDescent="0.2">
      <c r="A60" s="88">
        <v>3</v>
      </c>
      <c r="B60" s="107" t="s">
        <v>76</v>
      </c>
      <c r="C60" s="189" t="s">
        <v>77</v>
      </c>
      <c r="D60" s="189"/>
      <c r="E60" s="189"/>
      <c r="F60" s="108">
        <f>'SO 301 301 Pol'!AE365</f>
        <v>0</v>
      </c>
      <c r="G60" s="101">
        <f>'SO 301 301 Pol'!AF365</f>
        <v>0</v>
      </c>
      <c r="H60" s="101">
        <f t="shared" si="1"/>
        <v>0</v>
      </c>
      <c r="I60" s="101">
        <f t="shared" si="2"/>
        <v>0</v>
      </c>
      <c r="J60" s="102" t="str">
        <f t="shared" si="3"/>
        <v/>
      </c>
    </row>
    <row r="61" spans="1:10" ht="25.5" customHeight="1" x14ac:dyDescent="0.2">
      <c r="A61" s="88">
        <v>2</v>
      </c>
      <c r="B61" s="103" t="s">
        <v>78</v>
      </c>
      <c r="C61" s="188" t="s">
        <v>79</v>
      </c>
      <c r="D61" s="188"/>
      <c r="E61" s="188"/>
      <c r="F61" s="104">
        <f>'SO 401 SO 401 Pol'!AE13</f>
        <v>0</v>
      </c>
      <c r="G61" s="105">
        <f>'SO 401 SO 401 Pol'!AF13</f>
        <v>0</v>
      </c>
      <c r="H61" s="105">
        <f t="shared" si="1"/>
        <v>0</v>
      </c>
      <c r="I61" s="105">
        <f t="shared" si="2"/>
        <v>0</v>
      </c>
      <c r="J61" s="106" t="str">
        <f t="shared" si="3"/>
        <v/>
      </c>
    </row>
    <row r="62" spans="1:10" ht="25.5" customHeight="1" x14ac:dyDescent="0.2">
      <c r="A62" s="88">
        <v>3</v>
      </c>
      <c r="B62" s="107" t="s">
        <v>78</v>
      </c>
      <c r="C62" s="189" t="s">
        <v>79</v>
      </c>
      <c r="D62" s="189"/>
      <c r="E62" s="189"/>
      <c r="F62" s="108">
        <f>'SO 401 SO 401 Pol'!AE13</f>
        <v>0</v>
      </c>
      <c r="G62" s="101">
        <f>'SO 401 SO 401 Pol'!AF13</f>
        <v>0</v>
      </c>
      <c r="H62" s="101">
        <f t="shared" si="1"/>
        <v>0</v>
      </c>
      <c r="I62" s="101">
        <f t="shared" si="2"/>
        <v>0</v>
      </c>
      <c r="J62" s="102" t="str">
        <f t="shared" si="3"/>
        <v/>
      </c>
    </row>
    <row r="63" spans="1:10" ht="25.5" customHeight="1" x14ac:dyDescent="0.2">
      <c r="A63" s="88"/>
      <c r="B63" s="190" t="s">
        <v>80</v>
      </c>
      <c r="C63" s="191"/>
      <c r="D63" s="191"/>
      <c r="E63" s="192"/>
      <c r="F63" s="109">
        <f>SUMIF(A39:A62,"=1",F39:F62)</f>
        <v>0</v>
      </c>
      <c r="G63" s="110">
        <f>SUMIF(A39:A62,"=1",G39:G62)</f>
        <v>0</v>
      </c>
      <c r="H63" s="110">
        <f>SUMIF(A39:A62,"=1",H39:H62)</f>
        <v>0</v>
      </c>
      <c r="I63" s="110">
        <f>SUMIF(A39:A62,"=1",I39:I62)</f>
        <v>0</v>
      </c>
      <c r="J63" s="111">
        <f>SUMIF(A39:A62,"=1",J39:J62)</f>
        <v>0</v>
      </c>
    </row>
    <row r="67" spans="1:10" ht="15.75" x14ac:dyDescent="0.25">
      <c r="B67" s="120" t="s">
        <v>82</v>
      </c>
    </row>
    <row r="69" spans="1:10" ht="25.5" customHeight="1" x14ac:dyDescent="0.2">
      <c r="A69" s="122"/>
      <c r="B69" s="125" t="s">
        <v>17</v>
      </c>
      <c r="C69" s="125" t="s">
        <v>5</v>
      </c>
      <c r="D69" s="126"/>
      <c r="E69" s="126"/>
      <c r="F69" s="127" t="s">
        <v>83</v>
      </c>
      <c r="G69" s="127"/>
      <c r="H69" s="127"/>
      <c r="I69" s="127" t="s">
        <v>29</v>
      </c>
      <c r="J69" s="127" t="s">
        <v>0</v>
      </c>
    </row>
    <row r="70" spans="1:10" ht="36.75" customHeight="1" x14ac:dyDescent="0.2">
      <c r="A70" s="123"/>
      <c r="B70" s="128" t="s">
        <v>84</v>
      </c>
      <c r="C70" s="186" t="s">
        <v>85</v>
      </c>
      <c r="D70" s="187"/>
      <c r="E70" s="187"/>
      <c r="F70" s="134" t="s">
        <v>24</v>
      </c>
      <c r="G70" s="135"/>
      <c r="H70" s="135"/>
      <c r="I70" s="135">
        <f>'01 01 Pol'!G8+'02 02 Pol'!G8+'03 03.1. Pol'!G8+'03 03.2. Pol'!G8+'03 03.3. Pol'!G8+'03 03.4. Pol'!G8+'05 04 Pol'!G8+'08 08.1. Pol'!G8+'701 701 Pol'!G8+'SO 301 301 Pol'!G8</f>
        <v>0</v>
      </c>
      <c r="J70" s="132" t="str">
        <f>IF(I97=0,"",I70/I97*100)</f>
        <v/>
      </c>
    </row>
    <row r="71" spans="1:10" ht="36.75" customHeight="1" x14ac:dyDescent="0.2">
      <c r="A71" s="123"/>
      <c r="B71" s="128" t="s">
        <v>86</v>
      </c>
      <c r="C71" s="186" t="s">
        <v>87</v>
      </c>
      <c r="D71" s="187"/>
      <c r="E71" s="187"/>
      <c r="F71" s="134" t="s">
        <v>24</v>
      </c>
      <c r="G71" s="135"/>
      <c r="H71" s="135"/>
      <c r="I71" s="135">
        <f>'02 02 Pol'!G29+'03 03.1. Pol'!G15+'03 03.2. Pol'!G13+'03 03.3. Pol'!G21+'03 03.4. Pol'!G47</f>
        <v>0</v>
      </c>
      <c r="J71" s="132" t="str">
        <f>IF(I97=0,"",I71/I97*100)</f>
        <v/>
      </c>
    </row>
    <row r="72" spans="1:10" ht="36.75" customHeight="1" x14ac:dyDescent="0.2">
      <c r="A72" s="123"/>
      <c r="B72" s="128" t="s">
        <v>88</v>
      </c>
      <c r="C72" s="186" t="s">
        <v>89</v>
      </c>
      <c r="D72" s="187"/>
      <c r="E72" s="187"/>
      <c r="F72" s="134" t="s">
        <v>24</v>
      </c>
      <c r="G72" s="135"/>
      <c r="H72" s="135"/>
      <c r="I72" s="135">
        <f>'02 02 Pol'!G63+'03 03.1. Pol'!G47</f>
        <v>0</v>
      </c>
      <c r="J72" s="132" t="str">
        <f>IF(I97=0,"",I72/I97*100)</f>
        <v/>
      </c>
    </row>
    <row r="73" spans="1:10" ht="36.75" customHeight="1" x14ac:dyDescent="0.2">
      <c r="A73" s="123"/>
      <c r="B73" s="128" t="s">
        <v>90</v>
      </c>
      <c r="C73" s="186" t="s">
        <v>91</v>
      </c>
      <c r="D73" s="187"/>
      <c r="E73" s="187"/>
      <c r="F73" s="134" t="s">
        <v>24</v>
      </c>
      <c r="G73" s="135"/>
      <c r="H73" s="135"/>
      <c r="I73" s="135">
        <f>'03 03.1. Pol'!G87+'03 03.2. Pol'!G25+'03 03.3. Pol'!G117+'03 03.4. Pol'!G108+'701 701 Pol'!G48+'SO 301 301 Pol'!G93</f>
        <v>0</v>
      </c>
      <c r="J73" s="132" t="str">
        <f>IF(I97=0,"",I73/I97*100)</f>
        <v/>
      </c>
    </row>
    <row r="74" spans="1:10" ht="36.75" customHeight="1" x14ac:dyDescent="0.2">
      <c r="A74" s="123"/>
      <c r="B74" s="128" t="s">
        <v>92</v>
      </c>
      <c r="C74" s="186" t="s">
        <v>93</v>
      </c>
      <c r="D74" s="187"/>
      <c r="E74" s="187"/>
      <c r="F74" s="134" t="s">
        <v>24</v>
      </c>
      <c r="G74" s="135"/>
      <c r="H74" s="135"/>
      <c r="I74" s="135">
        <f>'02 02 Pol'!G68+'03 03.1. Pol'!G171+'03 03.2. Pol'!G138</f>
        <v>0</v>
      </c>
      <c r="J74" s="132" t="str">
        <f>IF(I97=0,"",I74/I97*100)</f>
        <v/>
      </c>
    </row>
    <row r="75" spans="1:10" ht="36.75" customHeight="1" x14ac:dyDescent="0.2">
      <c r="A75" s="123"/>
      <c r="B75" s="128" t="s">
        <v>94</v>
      </c>
      <c r="C75" s="186" t="s">
        <v>95</v>
      </c>
      <c r="D75" s="187"/>
      <c r="E75" s="187"/>
      <c r="F75" s="134" t="s">
        <v>24</v>
      </c>
      <c r="G75" s="135"/>
      <c r="H75" s="135"/>
      <c r="I75" s="135">
        <f>'02 02 Pol'!G236</f>
        <v>0</v>
      </c>
      <c r="J75" s="132" t="str">
        <f>IF(I97=0,"",I75/I97*100)</f>
        <v/>
      </c>
    </row>
    <row r="76" spans="1:10" ht="36.75" customHeight="1" x14ac:dyDescent="0.2">
      <c r="A76" s="123"/>
      <c r="B76" s="128" t="s">
        <v>96</v>
      </c>
      <c r="C76" s="186" t="s">
        <v>97</v>
      </c>
      <c r="D76" s="187"/>
      <c r="E76" s="187"/>
      <c r="F76" s="134" t="s">
        <v>24</v>
      </c>
      <c r="G76" s="135"/>
      <c r="H76" s="135"/>
      <c r="I76" s="135">
        <f>'02 02 Pol'!G242</f>
        <v>0</v>
      </c>
      <c r="J76" s="132" t="str">
        <f>IF(I97=0,"",I76/I97*100)</f>
        <v/>
      </c>
    </row>
    <row r="77" spans="1:10" ht="36.75" customHeight="1" x14ac:dyDescent="0.2">
      <c r="A77" s="123"/>
      <c r="B77" s="128" t="s">
        <v>98</v>
      </c>
      <c r="C77" s="186" t="s">
        <v>99</v>
      </c>
      <c r="D77" s="187"/>
      <c r="E77" s="187"/>
      <c r="F77" s="134" t="s">
        <v>24</v>
      </c>
      <c r="G77" s="135"/>
      <c r="H77" s="135"/>
      <c r="I77" s="135">
        <f>'02 02 Pol'!G250+'701 701 Pol'!G53</f>
        <v>0</v>
      </c>
      <c r="J77" s="132" t="str">
        <f>IF(I97=0,"",I77/I97*100)</f>
        <v/>
      </c>
    </row>
    <row r="78" spans="1:10" ht="36.75" customHeight="1" x14ac:dyDescent="0.2">
      <c r="A78" s="123"/>
      <c r="B78" s="128" t="s">
        <v>100</v>
      </c>
      <c r="C78" s="186" t="s">
        <v>101</v>
      </c>
      <c r="D78" s="187"/>
      <c r="E78" s="187"/>
      <c r="F78" s="134" t="s">
        <v>24</v>
      </c>
      <c r="G78" s="135"/>
      <c r="H78" s="135"/>
      <c r="I78" s="135">
        <f>'SO 301 301 Pol'!G99</f>
        <v>0</v>
      </c>
      <c r="J78" s="132" t="str">
        <f>IF(I97=0,"",I78/I97*100)</f>
        <v/>
      </c>
    </row>
    <row r="79" spans="1:10" ht="36.75" customHeight="1" x14ac:dyDescent="0.2">
      <c r="A79" s="123"/>
      <c r="B79" s="128" t="s">
        <v>102</v>
      </c>
      <c r="C79" s="186" t="s">
        <v>103</v>
      </c>
      <c r="D79" s="187"/>
      <c r="E79" s="187"/>
      <c r="F79" s="134" t="s">
        <v>24</v>
      </c>
      <c r="G79" s="135"/>
      <c r="H79" s="135"/>
      <c r="I79" s="135">
        <f>'701 701 Pol'!G67+'SO 301 301 Pol'!G135</f>
        <v>0</v>
      </c>
      <c r="J79" s="132" t="str">
        <f>IF(I97=0,"",I79/I97*100)</f>
        <v/>
      </c>
    </row>
    <row r="80" spans="1:10" ht="36.75" customHeight="1" x14ac:dyDescent="0.2">
      <c r="A80" s="123"/>
      <c r="B80" s="128" t="s">
        <v>104</v>
      </c>
      <c r="C80" s="186" t="s">
        <v>105</v>
      </c>
      <c r="D80" s="187"/>
      <c r="E80" s="187"/>
      <c r="F80" s="134" t="s">
        <v>24</v>
      </c>
      <c r="G80" s="135"/>
      <c r="H80" s="135"/>
      <c r="I80" s="135">
        <f>'03 03.1. Pol'!G187+'03 03.2. Pol'!G143+'03 03.3. Pol'!G142+'03 03.4. Pol'!G117+'04 04 Pol'!G8</f>
        <v>0</v>
      </c>
      <c r="J80" s="132" t="str">
        <f>IF(I97=0,"",I80/I97*100)</f>
        <v/>
      </c>
    </row>
    <row r="81" spans="1:10" ht="36.75" customHeight="1" x14ac:dyDescent="0.2">
      <c r="A81" s="123"/>
      <c r="B81" s="128" t="s">
        <v>106</v>
      </c>
      <c r="C81" s="186" t="s">
        <v>107</v>
      </c>
      <c r="D81" s="187"/>
      <c r="E81" s="187"/>
      <c r="F81" s="134" t="s">
        <v>24</v>
      </c>
      <c r="G81" s="135"/>
      <c r="H81" s="135"/>
      <c r="I81" s="135">
        <f>'02 02 Pol'!G271</f>
        <v>0</v>
      </c>
      <c r="J81" s="132" t="str">
        <f>IF(I97=0,"",I81/I97*100)</f>
        <v/>
      </c>
    </row>
    <row r="82" spans="1:10" ht="36.75" customHeight="1" x14ac:dyDescent="0.2">
      <c r="A82" s="123"/>
      <c r="B82" s="128" t="s">
        <v>108</v>
      </c>
      <c r="C82" s="186" t="s">
        <v>109</v>
      </c>
      <c r="D82" s="187"/>
      <c r="E82" s="187"/>
      <c r="F82" s="134" t="s">
        <v>24</v>
      </c>
      <c r="G82" s="135"/>
      <c r="H82" s="135"/>
      <c r="I82" s="135">
        <f>'02 02 Pol'!G338</f>
        <v>0</v>
      </c>
      <c r="J82" s="132" t="str">
        <f>IF(I97=0,"",I82/I97*100)</f>
        <v/>
      </c>
    </row>
    <row r="83" spans="1:10" ht="36.75" customHeight="1" x14ac:dyDescent="0.2">
      <c r="A83" s="123"/>
      <c r="B83" s="128" t="s">
        <v>110</v>
      </c>
      <c r="C83" s="186" t="s">
        <v>111</v>
      </c>
      <c r="D83" s="187"/>
      <c r="E83" s="187"/>
      <c r="F83" s="134" t="s">
        <v>24</v>
      </c>
      <c r="G83" s="135"/>
      <c r="H83" s="135"/>
      <c r="I83" s="135">
        <f>'01 01 Pol'!G157</f>
        <v>0</v>
      </c>
      <c r="J83" s="132" t="str">
        <f>IF(I97=0,"",I83/I97*100)</f>
        <v/>
      </c>
    </row>
    <row r="84" spans="1:10" ht="36.75" customHeight="1" x14ac:dyDescent="0.2">
      <c r="A84" s="123"/>
      <c r="B84" s="128" t="s">
        <v>112</v>
      </c>
      <c r="C84" s="186" t="s">
        <v>113</v>
      </c>
      <c r="D84" s="187"/>
      <c r="E84" s="187"/>
      <c r="F84" s="134" t="s">
        <v>24</v>
      </c>
      <c r="G84" s="135"/>
      <c r="H84" s="135"/>
      <c r="I84" s="135">
        <f>'01 01 Pol'!G282+'02 02 Pol'!G356+'03 03.1. Pol'!G201+'03 03.2. Pol'!G157+'03 03.3. Pol'!G156+'03 03.4. Pol'!G131+'08 08.1. Pol'!G174+'701 701 Pol'!G85+'SO 301 301 Pol'!G196</f>
        <v>0</v>
      </c>
      <c r="J84" s="132" t="str">
        <f>IF(I97=0,"",I84/I97*100)</f>
        <v/>
      </c>
    </row>
    <row r="85" spans="1:10" ht="36.75" customHeight="1" x14ac:dyDescent="0.2">
      <c r="A85" s="123"/>
      <c r="B85" s="128" t="s">
        <v>114</v>
      </c>
      <c r="C85" s="186" t="s">
        <v>115</v>
      </c>
      <c r="D85" s="187"/>
      <c r="E85" s="187"/>
      <c r="F85" s="134" t="s">
        <v>25</v>
      </c>
      <c r="G85" s="135"/>
      <c r="H85" s="135"/>
      <c r="I85" s="135">
        <f>'02 02 Pol'!G360+'03 03.3. Pol'!G160</f>
        <v>0</v>
      </c>
      <c r="J85" s="132" t="str">
        <f>IF(I97=0,"",I85/I97*100)</f>
        <v/>
      </c>
    </row>
    <row r="86" spans="1:10" ht="36.75" customHeight="1" x14ac:dyDescent="0.2">
      <c r="A86" s="123"/>
      <c r="B86" s="128" t="s">
        <v>116</v>
      </c>
      <c r="C86" s="186" t="s">
        <v>117</v>
      </c>
      <c r="D86" s="187"/>
      <c r="E86" s="187"/>
      <c r="F86" s="134" t="s">
        <v>25</v>
      </c>
      <c r="G86" s="135"/>
      <c r="H86" s="135"/>
      <c r="I86" s="135">
        <f>'SO 301 301 Pol'!G200</f>
        <v>0</v>
      </c>
      <c r="J86" s="132" t="str">
        <f>IF(I97=0,"",I86/I97*100)</f>
        <v/>
      </c>
    </row>
    <row r="87" spans="1:10" ht="36.75" customHeight="1" x14ac:dyDescent="0.2">
      <c r="A87" s="123"/>
      <c r="B87" s="128" t="s">
        <v>118</v>
      </c>
      <c r="C87" s="186" t="s">
        <v>119</v>
      </c>
      <c r="D87" s="187"/>
      <c r="E87" s="187"/>
      <c r="F87" s="134" t="s">
        <v>25</v>
      </c>
      <c r="G87" s="135"/>
      <c r="H87" s="135"/>
      <c r="I87" s="135">
        <f>'SO 301 301 Pol'!G232</f>
        <v>0</v>
      </c>
      <c r="J87" s="132" t="str">
        <f>IF(I97=0,"",I87/I97*100)</f>
        <v/>
      </c>
    </row>
    <row r="88" spans="1:10" ht="36.75" customHeight="1" x14ac:dyDescent="0.2">
      <c r="A88" s="123"/>
      <c r="B88" s="128" t="s">
        <v>120</v>
      </c>
      <c r="C88" s="186" t="s">
        <v>121</v>
      </c>
      <c r="D88" s="187"/>
      <c r="E88" s="187"/>
      <c r="F88" s="134" t="s">
        <v>25</v>
      </c>
      <c r="G88" s="135"/>
      <c r="H88" s="135"/>
      <c r="I88" s="135">
        <f>'SO 301 301 Pol'!G273</f>
        <v>0</v>
      </c>
      <c r="J88" s="132" t="str">
        <f>IF(I97=0,"",I88/I97*100)</f>
        <v/>
      </c>
    </row>
    <row r="89" spans="1:10" ht="36.75" customHeight="1" x14ac:dyDescent="0.2">
      <c r="A89" s="123"/>
      <c r="B89" s="128" t="s">
        <v>122</v>
      </c>
      <c r="C89" s="186" t="s">
        <v>123</v>
      </c>
      <c r="D89" s="187"/>
      <c r="E89" s="187"/>
      <c r="F89" s="134" t="s">
        <v>25</v>
      </c>
      <c r="G89" s="135"/>
      <c r="H89" s="135"/>
      <c r="I89" s="135">
        <f>'03 03.3. Pol'!G179+'08 08.1. Pol'!G177</f>
        <v>0</v>
      </c>
      <c r="J89" s="132" t="str">
        <f>IF(I97=0,"",I89/I97*100)</f>
        <v/>
      </c>
    </row>
    <row r="90" spans="1:10" ht="36.75" customHeight="1" x14ac:dyDescent="0.2">
      <c r="A90" s="123"/>
      <c r="B90" s="128" t="s">
        <v>124</v>
      </c>
      <c r="C90" s="186" t="s">
        <v>125</v>
      </c>
      <c r="D90" s="187"/>
      <c r="E90" s="187"/>
      <c r="F90" s="134" t="s">
        <v>26</v>
      </c>
      <c r="G90" s="135"/>
      <c r="H90" s="135"/>
      <c r="I90" s="135">
        <f>'SO 401 SO 401 Pol'!G8</f>
        <v>0</v>
      </c>
      <c r="J90" s="132" t="str">
        <f>IF(I97=0,"",I90/I97*100)</f>
        <v/>
      </c>
    </row>
    <row r="91" spans="1:10" ht="36.75" customHeight="1" x14ac:dyDescent="0.2">
      <c r="A91" s="123"/>
      <c r="B91" s="128" t="s">
        <v>126</v>
      </c>
      <c r="C91" s="186" t="s">
        <v>127</v>
      </c>
      <c r="D91" s="187"/>
      <c r="E91" s="187"/>
      <c r="F91" s="134" t="s">
        <v>26</v>
      </c>
      <c r="G91" s="135"/>
      <c r="H91" s="135"/>
      <c r="I91" s="135">
        <f>'701 701 Pol'!G89</f>
        <v>0</v>
      </c>
      <c r="J91" s="132" t="str">
        <f>IF(I97=0,"",I91/I97*100)</f>
        <v/>
      </c>
    </row>
    <row r="92" spans="1:10" ht="36.75" customHeight="1" x14ac:dyDescent="0.2">
      <c r="A92" s="123"/>
      <c r="B92" s="128" t="s">
        <v>128</v>
      </c>
      <c r="C92" s="186" t="s">
        <v>129</v>
      </c>
      <c r="D92" s="187"/>
      <c r="E92" s="187"/>
      <c r="F92" s="134" t="s">
        <v>26</v>
      </c>
      <c r="G92" s="135"/>
      <c r="H92" s="135"/>
      <c r="I92" s="135">
        <f>'08 08.1. Pol'!G186</f>
        <v>0</v>
      </c>
      <c r="J92" s="132" t="str">
        <f>IF(I97=0,"",I92/I97*100)</f>
        <v/>
      </c>
    </row>
    <row r="93" spans="1:10" ht="36.75" customHeight="1" x14ac:dyDescent="0.2">
      <c r="A93" s="123"/>
      <c r="B93" s="128" t="s">
        <v>130</v>
      </c>
      <c r="C93" s="186" t="s">
        <v>131</v>
      </c>
      <c r="D93" s="187"/>
      <c r="E93" s="187"/>
      <c r="F93" s="134" t="s">
        <v>26</v>
      </c>
      <c r="G93" s="135"/>
      <c r="H93" s="135"/>
      <c r="I93" s="135">
        <f>'SO 301 301 Pol'!G295</f>
        <v>0</v>
      </c>
      <c r="J93" s="132" t="str">
        <f>IF(I97=0,"",I93/I97*100)</f>
        <v/>
      </c>
    </row>
    <row r="94" spans="1:10" ht="36.75" customHeight="1" x14ac:dyDescent="0.2">
      <c r="A94" s="123"/>
      <c r="B94" s="128" t="s">
        <v>132</v>
      </c>
      <c r="C94" s="186" t="s">
        <v>133</v>
      </c>
      <c r="D94" s="187"/>
      <c r="E94" s="187"/>
      <c r="F94" s="134" t="s">
        <v>134</v>
      </c>
      <c r="G94" s="135"/>
      <c r="H94" s="135"/>
      <c r="I94" s="135">
        <f>'01 01 Pol'!G286</f>
        <v>0</v>
      </c>
      <c r="J94" s="132" t="str">
        <f>IF(I97=0,"",I94/I97*100)</f>
        <v/>
      </c>
    </row>
    <row r="95" spans="1:10" ht="36.75" customHeight="1" x14ac:dyDescent="0.2">
      <c r="A95" s="123"/>
      <c r="B95" s="128" t="s">
        <v>135</v>
      </c>
      <c r="C95" s="186" t="s">
        <v>27</v>
      </c>
      <c r="D95" s="187"/>
      <c r="E95" s="187"/>
      <c r="F95" s="134" t="s">
        <v>135</v>
      </c>
      <c r="G95" s="135"/>
      <c r="H95" s="135"/>
      <c r="I95" s="135">
        <f>'05 04 Pol'!G23+'SO 301 301 Pol'!G347</f>
        <v>0</v>
      </c>
      <c r="J95" s="132" t="str">
        <f>IF(I97=0,"",I95/I97*100)</f>
        <v/>
      </c>
    </row>
    <row r="96" spans="1:10" ht="36.75" customHeight="1" x14ac:dyDescent="0.2">
      <c r="A96" s="123"/>
      <c r="B96" s="128" t="s">
        <v>136</v>
      </c>
      <c r="C96" s="186" t="s">
        <v>28</v>
      </c>
      <c r="D96" s="187"/>
      <c r="E96" s="187"/>
      <c r="F96" s="134" t="s">
        <v>136</v>
      </c>
      <c r="G96" s="135"/>
      <c r="H96" s="135"/>
      <c r="I96" s="135">
        <f>'08 08.2.  Pol'!G8</f>
        <v>0</v>
      </c>
      <c r="J96" s="132" t="str">
        <f>IF(I97=0,"",I96/I97*100)</f>
        <v/>
      </c>
    </row>
    <row r="97" spans="1:10" ht="25.5" customHeight="1" x14ac:dyDescent="0.2">
      <c r="A97" s="124"/>
      <c r="B97" s="129" t="s">
        <v>1</v>
      </c>
      <c r="C97" s="130"/>
      <c r="D97" s="131"/>
      <c r="E97" s="131"/>
      <c r="F97" s="136"/>
      <c r="G97" s="137"/>
      <c r="H97" s="137"/>
      <c r="I97" s="137">
        <f>SUM(I70:I96)</f>
        <v>0</v>
      </c>
      <c r="J97" s="133">
        <f>SUM(J70:J96)</f>
        <v>0</v>
      </c>
    </row>
    <row r="98" spans="1:10" x14ac:dyDescent="0.2">
      <c r="F98" s="86"/>
      <c r="G98" s="86"/>
      <c r="H98" s="86"/>
      <c r="I98" s="86"/>
      <c r="J98" s="87"/>
    </row>
    <row r="99" spans="1:10" x14ac:dyDescent="0.2">
      <c r="F99" s="86"/>
      <c r="G99" s="86"/>
      <c r="H99" s="86"/>
      <c r="I99" s="86"/>
      <c r="J99" s="87"/>
    </row>
    <row r="100" spans="1:10" x14ac:dyDescent="0.2">
      <c r="F100" s="86"/>
      <c r="G100" s="86"/>
      <c r="H100" s="86"/>
      <c r="I100" s="86"/>
      <c r="J100" s="87"/>
    </row>
  </sheetData>
  <sheetProtection algorithmName="SHA-512" hashValue="M3LmpVcnIirG78ET5UPqH/sKVFka9mACt5kLMP4kqahRy9CCUUA9GNa6ldfs5uT+QPAZyNB806QsoQbhE0jYFw==" saltValue="jWHkNerk04i+4CUopN5zQA=="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B63:E63"/>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5:E95"/>
    <mergeCell ref="C96:E96"/>
    <mergeCell ref="C90:E90"/>
    <mergeCell ref="C91:E91"/>
    <mergeCell ref="C92:E92"/>
    <mergeCell ref="C93:E93"/>
    <mergeCell ref="C94:E9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37" t="s">
        <v>6</v>
      </c>
      <c r="B1" s="237"/>
      <c r="C1" s="238"/>
      <c r="D1" s="237"/>
      <c r="E1" s="237"/>
      <c r="F1" s="237"/>
      <c r="G1" s="237"/>
    </row>
    <row r="2" spans="1:7" ht="24.95" customHeight="1" x14ac:dyDescent="0.2">
      <c r="A2" s="50" t="s">
        <v>7</v>
      </c>
      <c r="B2" s="49"/>
      <c r="C2" s="239"/>
      <c r="D2" s="239"/>
      <c r="E2" s="239"/>
      <c r="F2" s="239"/>
      <c r="G2" s="240"/>
    </row>
    <row r="3" spans="1:7" ht="24.95" customHeight="1" x14ac:dyDescent="0.2">
      <c r="A3" s="50" t="s">
        <v>8</v>
      </c>
      <c r="B3" s="49"/>
      <c r="C3" s="239"/>
      <c r="D3" s="239"/>
      <c r="E3" s="239"/>
      <c r="F3" s="239"/>
      <c r="G3" s="240"/>
    </row>
    <row r="4" spans="1:7" ht="24.95" customHeight="1" x14ac:dyDescent="0.2">
      <c r="A4" s="50" t="s">
        <v>9</v>
      </c>
      <c r="B4" s="49"/>
      <c r="C4" s="239"/>
      <c r="D4" s="239"/>
      <c r="E4" s="239"/>
      <c r="F4" s="239"/>
      <c r="G4" s="240"/>
    </row>
    <row r="5" spans="1:7" x14ac:dyDescent="0.2">
      <c r="B5" s="4"/>
      <c r="C5" s="5"/>
      <c r="D5" s="6"/>
    </row>
  </sheetData>
  <sheetProtection algorithmName="SHA-512" hashValue="5azKr2j8TRaZKh4v5Kka4YDrxixAiUXaECgG8f/ABGMIVjlZDHTcJ7PS1NVzYgAzvVn7UTjEpPvPjBR5RvaiVQ==" saltValue="wH3NwOJB4cKwenWK33d52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48</v>
      </c>
      <c r="C3" s="252" t="s">
        <v>49</v>
      </c>
      <c r="D3" s="253"/>
      <c r="E3" s="253"/>
      <c r="F3" s="253"/>
      <c r="G3" s="254"/>
      <c r="AC3" s="121" t="s">
        <v>139</v>
      </c>
      <c r="AG3" t="s">
        <v>140</v>
      </c>
    </row>
    <row r="4" spans="1:60" ht="24.95" customHeight="1" x14ac:dyDescent="0.2">
      <c r="A4" s="140" t="s">
        <v>9</v>
      </c>
      <c r="B4" s="141" t="s">
        <v>48</v>
      </c>
      <c r="C4" s="255" t="s">
        <v>49</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SUMIF(AG9:AG156,"&lt;&gt;NOR",G9:G156)</f>
        <v>0</v>
      </c>
      <c r="H8" s="167"/>
      <c r="I8" s="167">
        <f>SUM(I9:I156)</f>
        <v>0</v>
      </c>
      <c r="J8" s="167"/>
      <c r="K8" s="167">
        <f>SUM(K9:K156)</f>
        <v>0</v>
      </c>
      <c r="L8" s="167"/>
      <c r="M8" s="167">
        <f>SUM(M9:M156)</f>
        <v>0</v>
      </c>
      <c r="N8" s="167"/>
      <c r="O8" s="167">
        <f>SUM(O9:O156)</f>
        <v>0</v>
      </c>
      <c r="P8" s="167"/>
      <c r="Q8" s="167">
        <f>SUM(Q9:Q156)</f>
        <v>1414.5600000000002</v>
      </c>
      <c r="R8" s="167"/>
      <c r="S8" s="167"/>
      <c r="T8" s="168"/>
      <c r="U8" s="162"/>
      <c r="V8" s="162">
        <f>SUM(V9:V156)</f>
        <v>773.48000000000013</v>
      </c>
      <c r="W8" s="162"/>
      <c r="X8" s="162"/>
      <c r="AG8" t="s">
        <v>164</v>
      </c>
    </row>
    <row r="9" spans="1:60" outlineLevel="1" x14ac:dyDescent="0.2">
      <c r="A9" s="169">
        <v>1</v>
      </c>
      <c r="B9" s="170" t="s">
        <v>165</v>
      </c>
      <c r="C9" s="179" t="s">
        <v>166</v>
      </c>
      <c r="D9" s="171" t="s">
        <v>167</v>
      </c>
      <c r="E9" s="172">
        <v>0.5</v>
      </c>
      <c r="F9" s="173"/>
      <c r="G9" s="174">
        <f>ROUND(E9*F9,2)</f>
        <v>0</v>
      </c>
      <c r="H9" s="173"/>
      <c r="I9" s="174">
        <f>ROUND(E9*H9,2)</f>
        <v>0</v>
      </c>
      <c r="J9" s="173"/>
      <c r="K9" s="174">
        <f>ROUND(E9*J9,2)</f>
        <v>0</v>
      </c>
      <c r="L9" s="174">
        <v>21</v>
      </c>
      <c r="M9" s="174">
        <f>G9*(1+L9/100)</f>
        <v>0</v>
      </c>
      <c r="N9" s="174">
        <v>0</v>
      </c>
      <c r="O9" s="174">
        <f>ROUND(E9*N9,2)</f>
        <v>0</v>
      </c>
      <c r="P9" s="174">
        <v>0.48</v>
      </c>
      <c r="Q9" s="174">
        <f>ROUND(E9*P9,2)</f>
        <v>0.24</v>
      </c>
      <c r="R9" s="174" t="s">
        <v>168</v>
      </c>
      <c r="S9" s="174" t="s">
        <v>169</v>
      </c>
      <c r="T9" s="175" t="s">
        <v>170</v>
      </c>
      <c r="U9" s="156">
        <v>0.31</v>
      </c>
      <c r="V9" s="156">
        <f>ROUND(E9*U9,2)</f>
        <v>0.16</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5" t="s">
        <v>173</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180" t="s">
        <v>175</v>
      </c>
      <c r="D11" s="157"/>
      <c r="E11" s="158"/>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180" t="s">
        <v>177</v>
      </c>
      <c r="D12" s="157"/>
      <c r="E12" s="158">
        <v>0.5</v>
      </c>
      <c r="F12" s="156"/>
      <c r="G12" s="156"/>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241"/>
      <c r="D13" s="242"/>
      <c r="E13" s="242"/>
      <c r="F13" s="242"/>
      <c r="G13" s="242"/>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22.5" outlineLevel="1" x14ac:dyDescent="0.2">
      <c r="A14" s="169">
        <v>2</v>
      </c>
      <c r="B14" s="170" t="s">
        <v>179</v>
      </c>
      <c r="C14" s="179" t="s">
        <v>180</v>
      </c>
      <c r="D14" s="171" t="s">
        <v>167</v>
      </c>
      <c r="E14" s="172">
        <v>2.1</v>
      </c>
      <c r="F14" s="173"/>
      <c r="G14" s="174">
        <f>ROUND(E14*F14,2)</f>
        <v>0</v>
      </c>
      <c r="H14" s="173"/>
      <c r="I14" s="174">
        <f>ROUND(E14*H14,2)</f>
        <v>0</v>
      </c>
      <c r="J14" s="173"/>
      <c r="K14" s="174">
        <f>ROUND(E14*J14,2)</f>
        <v>0</v>
      </c>
      <c r="L14" s="174">
        <v>21</v>
      </c>
      <c r="M14" s="174">
        <f>G14*(1+L14/100)</f>
        <v>0</v>
      </c>
      <c r="N14" s="174">
        <v>0</v>
      </c>
      <c r="O14" s="174">
        <f>ROUND(E14*N14,2)</f>
        <v>0</v>
      </c>
      <c r="P14" s="174">
        <v>0.13800000000000001</v>
      </c>
      <c r="Q14" s="174">
        <f>ROUND(E14*P14,2)</f>
        <v>0.28999999999999998</v>
      </c>
      <c r="R14" s="174" t="s">
        <v>168</v>
      </c>
      <c r="S14" s="174" t="s">
        <v>169</v>
      </c>
      <c r="T14" s="175" t="s">
        <v>170</v>
      </c>
      <c r="U14" s="156">
        <v>0.16</v>
      </c>
      <c r="V14" s="156">
        <f>ROUND(E14*U14,2)</f>
        <v>0.34</v>
      </c>
      <c r="W14" s="156"/>
      <c r="X14" s="156" t="s">
        <v>171</v>
      </c>
      <c r="Y14" s="147"/>
      <c r="Z14" s="147"/>
      <c r="AA14" s="147"/>
      <c r="AB14" s="147"/>
      <c r="AC14" s="147"/>
      <c r="AD14" s="147"/>
      <c r="AE14" s="147"/>
      <c r="AF14" s="147"/>
      <c r="AG14" s="147" t="s">
        <v>172</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5" t="s">
        <v>181</v>
      </c>
      <c r="D15" s="246"/>
      <c r="E15" s="246"/>
      <c r="F15" s="246"/>
      <c r="G15" s="246"/>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174</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180" t="s">
        <v>182</v>
      </c>
      <c r="D16" s="157"/>
      <c r="E16" s="158"/>
      <c r="F16" s="156"/>
      <c r="G16" s="156"/>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176</v>
      </c>
      <c r="AH16" s="147">
        <v>0</v>
      </c>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ht="22.5" outlineLevel="1" x14ac:dyDescent="0.2">
      <c r="A17" s="154"/>
      <c r="B17" s="155"/>
      <c r="C17" s="180" t="s">
        <v>183</v>
      </c>
      <c r="D17" s="157"/>
      <c r="E17" s="158">
        <v>2.1</v>
      </c>
      <c r="F17" s="156"/>
      <c r="G17" s="156"/>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176</v>
      </c>
      <c r="AH17" s="147">
        <v>0</v>
      </c>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241"/>
      <c r="D18" s="242"/>
      <c r="E18" s="242"/>
      <c r="F18" s="242"/>
      <c r="G18" s="242"/>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ht="22.5" outlineLevel="1" x14ac:dyDescent="0.2">
      <c r="A19" s="169">
        <v>3</v>
      </c>
      <c r="B19" s="170" t="s">
        <v>184</v>
      </c>
      <c r="C19" s="179" t="s">
        <v>185</v>
      </c>
      <c r="D19" s="171" t="s">
        <v>167</v>
      </c>
      <c r="E19" s="172">
        <v>24.5</v>
      </c>
      <c r="F19" s="173"/>
      <c r="G19" s="174">
        <f>ROUND(E19*F19,2)</f>
        <v>0</v>
      </c>
      <c r="H19" s="173"/>
      <c r="I19" s="174">
        <f>ROUND(E19*H19,2)</f>
        <v>0</v>
      </c>
      <c r="J19" s="173"/>
      <c r="K19" s="174">
        <f>ROUND(E19*J19,2)</f>
        <v>0</v>
      </c>
      <c r="L19" s="174">
        <v>21</v>
      </c>
      <c r="M19" s="174">
        <f>G19*(1+L19/100)</f>
        <v>0</v>
      </c>
      <c r="N19" s="174">
        <v>0</v>
      </c>
      <c r="O19" s="174">
        <f>ROUND(E19*N19,2)</f>
        <v>0</v>
      </c>
      <c r="P19" s="174">
        <v>0.24</v>
      </c>
      <c r="Q19" s="174">
        <f>ROUND(E19*P19,2)</f>
        <v>5.88</v>
      </c>
      <c r="R19" s="174" t="s">
        <v>168</v>
      </c>
      <c r="S19" s="174" t="s">
        <v>169</v>
      </c>
      <c r="T19" s="175" t="s">
        <v>170</v>
      </c>
      <c r="U19" s="156">
        <v>0.17</v>
      </c>
      <c r="V19" s="156">
        <f>ROUND(E19*U19,2)</f>
        <v>4.17</v>
      </c>
      <c r="W19" s="156"/>
      <c r="X19" s="156" t="s">
        <v>171</v>
      </c>
      <c r="Y19" s="147"/>
      <c r="Z19" s="147"/>
      <c r="AA19" s="147"/>
      <c r="AB19" s="147"/>
      <c r="AC19" s="147"/>
      <c r="AD19" s="147"/>
      <c r="AE19" s="147"/>
      <c r="AF19" s="147"/>
      <c r="AG19" s="147" t="s">
        <v>172</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5" t="s">
        <v>181</v>
      </c>
      <c r="D20" s="246"/>
      <c r="E20" s="246"/>
      <c r="F20" s="246"/>
      <c r="G20" s="246"/>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174</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180" t="s">
        <v>186</v>
      </c>
      <c r="D21" s="157"/>
      <c r="E21" s="158"/>
      <c r="F21" s="156"/>
      <c r="G21" s="15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180" t="s">
        <v>187</v>
      </c>
      <c r="D22" s="157"/>
      <c r="E22" s="158">
        <v>24.5</v>
      </c>
      <c r="F22" s="156"/>
      <c r="G22" s="156"/>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176</v>
      </c>
      <c r="AH22" s="147">
        <v>0</v>
      </c>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241"/>
      <c r="D23" s="242"/>
      <c r="E23" s="242"/>
      <c r="F23" s="242"/>
      <c r="G23" s="242"/>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178</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22.5" outlineLevel="1" x14ac:dyDescent="0.2">
      <c r="A24" s="169">
        <v>4</v>
      </c>
      <c r="B24" s="170" t="s">
        <v>188</v>
      </c>
      <c r="C24" s="179" t="s">
        <v>189</v>
      </c>
      <c r="D24" s="171" t="s">
        <v>167</v>
      </c>
      <c r="E24" s="172">
        <v>84</v>
      </c>
      <c r="F24" s="173"/>
      <c r="G24" s="174">
        <f>ROUND(E24*F24,2)</f>
        <v>0</v>
      </c>
      <c r="H24" s="173"/>
      <c r="I24" s="174">
        <f>ROUND(E24*H24,2)</f>
        <v>0</v>
      </c>
      <c r="J24" s="173"/>
      <c r="K24" s="174">
        <f>ROUND(E24*J24,2)</f>
        <v>0</v>
      </c>
      <c r="L24" s="174">
        <v>21</v>
      </c>
      <c r="M24" s="174">
        <f>G24*(1+L24/100)</f>
        <v>0</v>
      </c>
      <c r="N24" s="174">
        <v>0</v>
      </c>
      <c r="O24" s="174">
        <f>ROUND(E24*N24,2)</f>
        <v>0</v>
      </c>
      <c r="P24" s="174">
        <v>0.22500000000000001</v>
      </c>
      <c r="Q24" s="174">
        <f>ROUND(E24*P24,2)</f>
        <v>18.899999999999999</v>
      </c>
      <c r="R24" s="174" t="s">
        <v>168</v>
      </c>
      <c r="S24" s="174" t="s">
        <v>169</v>
      </c>
      <c r="T24" s="175" t="s">
        <v>170</v>
      </c>
      <c r="U24" s="156">
        <v>0.14000000000000001</v>
      </c>
      <c r="V24" s="156">
        <f>ROUND(E24*U24,2)</f>
        <v>11.76</v>
      </c>
      <c r="W24" s="156"/>
      <c r="X24" s="156" t="s">
        <v>171</v>
      </c>
      <c r="Y24" s="147"/>
      <c r="Z24" s="147"/>
      <c r="AA24" s="147"/>
      <c r="AB24" s="147"/>
      <c r="AC24" s="147"/>
      <c r="AD24" s="147"/>
      <c r="AE24" s="147"/>
      <c r="AF24" s="147"/>
      <c r="AG24" s="147" t="s">
        <v>172</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5" t="s">
        <v>181</v>
      </c>
      <c r="D25" s="246"/>
      <c r="E25" s="246"/>
      <c r="F25" s="246"/>
      <c r="G25" s="246"/>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174</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180" t="s">
        <v>190</v>
      </c>
      <c r="D26" s="157"/>
      <c r="E26" s="158"/>
      <c r="F26" s="156"/>
      <c r="G26" s="156"/>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176</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191</v>
      </c>
      <c r="D27" s="157"/>
      <c r="E27" s="158"/>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180" t="s">
        <v>192</v>
      </c>
      <c r="D28" s="157"/>
      <c r="E28" s="158"/>
      <c r="F28" s="156"/>
      <c r="G28" s="156"/>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176</v>
      </c>
      <c r="AH28" s="147">
        <v>0</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180" t="s">
        <v>193</v>
      </c>
      <c r="D29" s="157"/>
      <c r="E29" s="158">
        <v>84</v>
      </c>
      <c r="F29" s="156"/>
      <c r="G29" s="156"/>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176</v>
      </c>
      <c r="AH29" s="147">
        <v>0</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1"/>
      <c r="D30" s="242"/>
      <c r="E30" s="242"/>
      <c r="F30" s="242"/>
      <c r="G30" s="242"/>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178</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ht="22.5" outlineLevel="1" x14ac:dyDescent="0.2">
      <c r="A31" s="169">
        <v>5</v>
      </c>
      <c r="B31" s="170" t="s">
        <v>194</v>
      </c>
      <c r="C31" s="179" t="s">
        <v>195</v>
      </c>
      <c r="D31" s="171" t="s">
        <v>167</v>
      </c>
      <c r="E31" s="172">
        <v>52</v>
      </c>
      <c r="F31" s="173"/>
      <c r="G31" s="174">
        <f>ROUND(E31*F31,2)</f>
        <v>0</v>
      </c>
      <c r="H31" s="173"/>
      <c r="I31" s="174">
        <f>ROUND(E31*H31,2)</f>
        <v>0</v>
      </c>
      <c r="J31" s="173"/>
      <c r="K31" s="174">
        <f>ROUND(E31*J31,2)</f>
        <v>0</v>
      </c>
      <c r="L31" s="174">
        <v>21</v>
      </c>
      <c r="M31" s="174">
        <f>G31*(1+L31/100)</f>
        <v>0</v>
      </c>
      <c r="N31" s="174">
        <v>0</v>
      </c>
      <c r="O31" s="174">
        <f>ROUND(E31*N31,2)</f>
        <v>0</v>
      </c>
      <c r="P31" s="174">
        <v>0.26400000000000001</v>
      </c>
      <c r="Q31" s="174">
        <f>ROUND(E31*P31,2)</f>
        <v>13.73</v>
      </c>
      <c r="R31" s="174" t="s">
        <v>168</v>
      </c>
      <c r="S31" s="174" t="s">
        <v>169</v>
      </c>
      <c r="T31" s="175" t="s">
        <v>170</v>
      </c>
      <c r="U31" s="156">
        <v>0.04</v>
      </c>
      <c r="V31" s="156">
        <f>ROUND(E31*U31,2)</f>
        <v>2.08</v>
      </c>
      <c r="W31" s="156"/>
      <c r="X31" s="156" t="s">
        <v>171</v>
      </c>
      <c r="Y31" s="147"/>
      <c r="Z31" s="147"/>
      <c r="AA31" s="147"/>
      <c r="AB31" s="147"/>
      <c r="AC31" s="147"/>
      <c r="AD31" s="147"/>
      <c r="AE31" s="147"/>
      <c r="AF31" s="147"/>
      <c r="AG31" s="147" t="s">
        <v>172</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180" t="s">
        <v>196</v>
      </c>
      <c r="D32" s="157"/>
      <c r="E32" s="158"/>
      <c r="F32" s="156"/>
      <c r="G32" s="156"/>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176</v>
      </c>
      <c r="AH32" s="147">
        <v>0</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180" t="s">
        <v>197</v>
      </c>
      <c r="D33" s="157"/>
      <c r="E33" s="158">
        <v>52</v>
      </c>
      <c r="F33" s="156"/>
      <c r="G33" s="156"/>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176</v>
      </c>
      <c r="AH33" s="147">
        <v>0</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1"/>
      <c r="D34" s="242"/>
      <c r="E34" s="242"/>
      <c r="F34" s="242"/>
      <c r="G34" s="242"/>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178</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ht="22.5" outlineLevel="1" x14ac:dyDescent="0.2">
      <c r="A35" s="169">
        <v>6</v>
      </c>
      <c r="B35" s="170" t="s">
        <v>198</v>
      </c>
      <c r="C35" s="179" t="s">
        <v>199</v>
      </c>
      <c r="D35" s="171" t="s">
        <v>167</v>
      </c>
      <c r="E35" s="172">
        <v>24.5</v>
      </c>
      <c r="F35" s="173"/>
      <c r="G35" s="174">
        <f>ROUND(E35*F35,2)</f>
        <v>0</v>
      </c>
      <c r="H35" s="173"/>
      <c r="I35" s="174">
        <f>ROUND(E35*H35,2)</f>
        <v>0</v>
      </c>
      <c r="J35" s="173"/>
      <c r="K35" s="174">
        <f>ROUND(E35*J35,2)</f>
        <v>0</v>
      </c>
      <c r="L35" s="174">
        <v>21</v>
      </c>
      <c r="M35" s="174">
        <f>G35*(1+L35/100)</f>
        <v>0</v>
      </c>
      <c r="N35" s="174">
        <v>0</v>
      </c>
      <c r="O35" s="174">
        <f>ROUND(E35*N35,2)</f>
        <v>0</v>
      </c>
      <c r="P35" s="174">
        <v>0.50600000000000001</v>
      </c>
      <c r="Q35" s="174">
        <f>ROUND(E35*P35,2)</f>
        <v>12.4</v>
      </c>
      <c r="R35" s="174" t="s">
        <v>168</v>
      </c>
      <c r="S35" s="174" t="s">
        <v>169</v>
      </c>
      <c r="T35" s="175" t="s">
        <v>170</v>
      </c>
      <c r="U35" s="156">
        <v>0.76</v>
      </c>
      <c r="V35" s="156">
        <f>ROUND(E35*U35,2)</f>
        <v>18.62</v>
      </c>
      <c r="W35" s="156"/>
      <c r="X35" s="156" t="s">
        <v>171</v>
      </c>
      <c r="Y35" s="147"/>
      <c r="Z35" s="147"/>
      <c r="AA35" s="147"/>
      <c r="AB35" s="147"/>
      <c r="AC35" s="147"/>
      <c r="AD35" s="147"/>
      <c r="AE35" s="147"/>
      <c r="AF35" s="147"/>
      <c r="AG35" s="147" t="s">
        <v>172</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180" t="s">
        <v>200</v>
      </c>
      <c r="D36" s="157"/>
      <c r="E36" s="158"/>
      <c r="F36" s="156"/>
      <c r="G36" s="156"/>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176</v>
      </c>
      <c r="AH36" s="147">
        <v>0</v>
      </c>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180" t="s">
        <v>201</v>
      </c>
      <c r="D37" s="157"/>
      <c r="E37" s="158">
        <v>24.5</v>
      </c>
      <c r="F37" s="156"/>
      <c r="G37" s="156"/>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176</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241"/>
      <c r="D38" s="242"/>
      <c r="E38" s="242"/>
      <c r="F38" s="242"/>
      <c r="G38" s="242"/>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178</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ht="22.5" outlineLevel="1" x14ac:dyDescent="0.2">
      <c r="A39" s="169">
        <v>7</v>
      </c>
      <c r="B39" s="170" t="s">
        <v>202</v>
      </c>
      <c r="C39" s="179" t="s">
        <v>203</v>
      </c>
      <c r="D39" s="171" t="s">
        <v>167</v>
      </c>
      <c r="E39" s="172">
        <v>1113</v>
      </c>
      <c r="F39" s="173"/>
      <c r="G39" s="174">
        <f>ROUND(E39*F39,2)</f>
        <v>0</v>
      </c>
      <c r="H39" s="173"/>
      <c r="I39" s="174">
        <f>ROUND(E39*H39,2)</f>
        <v>0</v>
      </c>
      <c r="J39" s="173"/>
      <c r="K39" s="174">
        <f>ROUND(E39*J39,2)</f>
        <v>0</v>
      </c>
      <c r="L39" s="174">
        <v>21</v>
      </c>
      <c r="M39" s="174">
        <f>G39*(1+L39/100)</f>
        <v>0</v>
      </c>
      <c r="N39" s="174">
        <v>0</v>
      </c>
      <c r="O39" s="174">
        <f>ROUND(E39*N39,2)</f>
        <v>0</v>
      </c>
      <c r="P39" s="174">
        <v>0.41799999999999998</v>
      </c>
      <c r="Q39" s="174">
        <f>ROUND(E39*P39,2)</f>
        <v>465.23</v>
      </c>
      <c r="R39" s="174" t="s">
        <v>168</v>
      </c>
      <c r="S39" s="174" t="s">
        <v>169</v>
      </c>
      <c r="T39" s="175" t="s">
        <v>170</v>
      </c>
      <c r="U39" s="156">
        <v>7.0000000000000007E-2</v>
      </c>
      <c r="V39" s="156">
        <f>ROUND(E39*U39,2)</f>
        <v>77.91</v>
      </c>
      <c r="W39" s="156"/>
      <c r="X39" s="156" t="s">
        <v>171</v>
      </c>
      <c r="Y39" s="147"/>
      <c r="Z39" s="147"/>
      <c r="AA39" s="147"/>
      <c r="AB39" s="147"/>
      <c r="AC39" s="147"/>
      <c r="AD39" s="147"/>
      <c r="AE39" s="147"/>
      <c r="AF39" s="147"/>
      <c r="AG39" s="147" t="s">
        <v>172</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180" t="s">
        <v>204</v>
      </c>
      <c r="D40" s="157"/>
      <c r="E40" s="158"/>
      <c r="F40" s="156"/>
      <c r="G40" s="156"/>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176</v>
      </c>
      <c r="AH40" s="147">
        <v>0</v>
      </c>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180" t="s">
        <v>205</v>
      </c>
      <c r="D41" s="157"/>
      <c r="E41" s="158"/>
      <c r="F41" s="156"/>
      <c r="G41" s="156"/>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176</v>
      </c>
      <c r="AH41" s="147">
        <v>0</v>
      </c>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180" t="s">
        <v>206</v>
      </c>
      <c r="D42" s="157"/>
      <c r="E42" s="158"/>
      <c r="F42" s="156"/>
      <c r="G42" s="156"/>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176</v>
      </c>
      <c r="AH42" s="147">
        <v>0</v>
      </c>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180" t="s">
        <v>207</v>
      </c>
      <c r="D43" s="157"/>
      <c r="E43" s="158">
        <v>1113</v>
      </c>
      <c r="F43" s="156"/>
      <c r="G43" s="156"/>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176</v>
      </c>
      <c r="AH43" s="147">
        <v>0</v>
      </c>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241"/>
      <c r="D44" s="242"/>
      <c r="E44" s="242"/>
      <c r="F44" s="242"/>
      <c r="G44" s="242"/>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178</v>
      </c>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ht="22.5" outlineLevel="1" x14ac:dyDescent="0.2">
      <c r="A45" s="169">
        <v>8</v>
      </c>
      <c r="B45" s="170" t="s">
        <v>208</v>
      </c>
      <c r="C45" s="179" t="s">
        <v>209</v>
      </c>
      <c r="D45" s="171" t="s">
        <v>167</v>
      </c>
      <c r="E45" s="172">
        <v>84</v>
      </c>
      <c r="F45" s="173"/>
      <c r="G45" s="174">
        <f>ROUND(E45*F45,2)</f>
        <v>0</v>
      </c>
      <c r="H45" s="173"/>
      <c r="I45" s="174">
        <f>ROUND(E45*H45,2)</f>
        <v>0</v>
      </c>
      <c r="J45" s="173"/>
      <c r="K45" s="174">
        <f>ROUND(E45*J45,2)</f>
        <v>0</v>
      </c>
      <c r="L45" s="174">
        <v>21</v>
      </c>
      <c r="M45" s="174">
        <f>G45*(1+L45/100)</f>
        <v>0</v>
      </c>
      <c r="N45" s="174">
        <v>0</v>
      </c>
      <c r="O45" s="174">
        <f>ROUND(E45*N45,2)</f>
        <v>0</v>
      </c>
      <c r="P45" s="174">
        <v>0.50600000000000001</v>
      </c>
      <c r="Q45" s="174">
        <f>ROUND(E45*P45,2)</f>
        <v>42.5</v>
      </c>
      <c r="R45" s="174" t="s">
        <v>168</v>
      </c>
      <c r="S45" s="174" t="s">
        <v>169</v>
      </c>
      <c r="T45" s="175" t="s">
        <v>170</v>
      </c>
      <c r="U45" s="156">
        <v>0.08</v>
      </c>
      <c r="V45" s="156">
        <f>ROUND(E45*U45,2)</f>
        <v>6.72</v>
      </c>
      <c r="W45" s="156"/>
      <c r="X45" s="156" t="s">
        <v>171</v>
      </c>
      <c r="Y45" s="147"/>
      <c r="Z45" s="147"/>
      <c r="AA45" s="147"/>
      <c r="AB45" s="147"/>
      <c r="AC45" s="147"/>
      <c r="AD45" s="147"/>
      <c r="AE45" s="147"/>
      <c r="AF45" s="147"/>
      <c r="AG45" s="147" t="s">
        <v>172</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180" t="s">
        <v>190</v>
      </c>
      <c r="D46" s="157"/>
      <c r="E46" s="158"/>
      <c r="F46" s="156"/>
      <c r="G46" s="156"/>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176</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180" t="s">
        <v>210</v>
      </c>
      <c r="D47" s="157"/>
      <c r="E47" s="158"/>
      <c r="F47" s="156"/>
      <c r="G47" s="156"/>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176</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x14ac:dyDescent="0.2">
      <c r="A48" s="154"/>
      <c r="B48" s="155"/>
      <c r="C48" s="180" t="s">
        <v>211</v>
      </c>
      <c r="D48" s="157"/>
      <c r="E48" s="158">
        <v>84</v>
      </c>
      <c r="F48" s="156"/>
      <c r="G48" s="156"/>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176</v>
      </c>
      <c r="AH48" s="147">
        <v>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241"/>
      <c r="D49" s="242"/>
      <c r="E49" s="242"/>
      <c r="F49" s="242"/>
      <c r="G49" s="242"/>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178</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ht="22.5" outlineLevel="1" x14ac:dyDescent="0.2">
      <c r="A50" s="169">
        <v>9</v>
      </c>
      <c r="B50" s="170" t="s">
        <v>212</v>
      </c>
      <c r="C50" s="179" t="s">
        <v>213</v>
      </c>
      <c r="D50" s="171" t="s">
        <v>167</v>
      </c>
      <c r="E50" s="172">
        <v>1165</v>
      </c>
      <c r="F50" s="173"/>
      <c r="G50" s="174">
        <f>ROUND(E50*F50,2)</f>
        <v>0</v>
      </c>
      <c r="H50" s="173"/>
      <c r="I50" s="174">
        <f>ROUND(E50*H50,2)</f>
        <v>0</v>
      </c>
      <c r="J50" s="173"/>
      <c r="K50" s="174">
        <f>ROUND(E50*J50,2)</f>
        <v>0</v>
      </c>
      <c r="L50" s="174">
        <v>21</v>
      </c>
      <c r="M50" s="174">
        <f>G50*(1+L50/100)</f>
        <v>0</v>
      </c>
      <c r="N50" s="174">
        <v>0</v>
      </c>
      <c r="O50" s="174">
        <f>ROUND(E50*N50,2)</f>
        <v>0</v>
      </c>
      <c r="P50" s="174">
        <v>0.11</v>
      </c>
      <c r="Q50" s="174">
        <f>ROUND(E50*P50,2)</f>
        <v>128.15</v>
      </c>
      <c r="R50" s="174" t="s">
        <v>168</v>
      </c>
      <c r="S50" s="174" t="s">
        <v>169</v>
      </c>
      <c r="T50" s="175" t="s">
        <v>170</v>
      </c>
      <c r="U50" s="156">
        <v>0.04</v>
      </c>
      <c r="V50" s="156">
        <f>ROUND(E50*U50,2)</f>
        <v>46.6</v>
      </c>
      <c r="W50" s="156"/>
      <c r="X50" s="156" t="s">
        <v>171</v>
      </c>
      <c r="Y50" s="147"/>
      <c r="Z50" s="147"/>
      <c r="AA50" s="147"/>
      <c r="AB50" s="147"/>
      <c r="AC50" s="147"/>
      <c r="AD50" s="147"/>
      <c r="AE50" s="147"/>
      <c r="AF50" s="147"/>
      <c r="AG50" s="147" t="s">
        <v>172</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180" t="s">
        <v>214</v>
      </c>
      <c r="D51" s="157"/>
      <c r="E51" s="158"/>
      <c r="F51" s="156"/>
      <c r="G51" s="156"/>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176</v>
      </c>
      <c r="AH51" s="147">
        <v>0</v>
      </c>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ht="22.5" outlineLevel="1" x14ac:dyDescent="0.2">
      <c r="A52" s="154"/>
      <c r="B52" s="155"/>
      <c r="C52" s="180" t="s">
        <v>215</v>
      </c>
      <c r="D52" s="157"/>
      <c r="E52" s="158">
        <v>1113</v>
      </c>
      <c r="F52" s="156"/>
      <c r="G52" s="156"/>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176</v>
      </c>
      <c r="AH52" s="147">
        <v>0</v>
      </c>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180" t="s">
        <v>216</v>
      </c>
      <c r="D53" s="157"/>
      <c r="E53" s="158"/>
      <c r="F53" s="156"/>
      <c r="G53" s="156"/>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176</v>
      </c>
      <c r="AH53" s="147">
        <v>0</v>
      </c>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180" t="s">
        <v>217</v>
      </c>
      <c r="D54" s="157"/>
      <c r="E54" s="158">
        <v>52</v>
      </c>
      <c r="F54" s="156"/>
      <c r="G54" s="156"/>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176</v>
      </c>
      <c r="AH54" s="147">
        <v>0</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1"/>
      <c r="D55" s="242"/>
      <c r="E55" s="242"/>
      <c r="F55" s="242"/>
      <c r="G55" s="242"/>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ht="22.5" outlineLevel="1" x14ac:dyDescent="0.2">
      <c r="A56" s="169">
        <v>10</v>
      </c>
      <c r="B56" s="170" t="s">
        <v>218</v>
      </c>
      <c r="C56" s="179" t="s">
        <v>219</v>
      </c>
      <c r="D56" s="171" t="s">
        <v>167</v>
      </c>
      <c r="E56" s="172">
        <v>24.5</v>
      </c>
      <c r="F56" s="173"/>
      <c r="G56" s="174">
        <f>ROUND(E56*F56,2)</f>
        <v>0</v>
      </c>
      <c r="H56" s="173"/>
      <c r="I56" s="174">
        <f>ROUND(E56*H56,2)</f>
        <v>0</v>
      </c>
      <c r="J56" s="173"/>
      <c r="K56" s="174">
        <f>ROUND(E56*J56,2)</f>
        <v>0</v>
      </c>
      <c r="L56" s="174">
        <v>21</v>
      </c>
      <c r="M56" s="174">
        <f>G56*(1+L56/100)</f>
        <v>0</v>
      </c>
      <c r="N56" s="174">
        <v>0</v>
      </c>
      <c r="O56" s="174">
        <f>ROUND(E56*N56,2)</f>
        <v>0</v>
      </c>
      <c r="P56" s="174">
        <v>0.6</v>
      </c>
      <c r="Q56" s="174">
        <f>ROUND(E56*P56,2)</f>
        <v>14.7</v>
      </c>
      <c r="R56" s="174" t="s">
        <v>168</v>
      </c>
      <c r="S56" s="174" t="s">
        <v>169</v>
      </c>
      <c r="T56" s="175" t="s">
        <v>170</v>
      </c>
      <c r="U56" s="156">
        <v>1.79</v>
      </c>
      <c r="V56" s="156">
        <f>ROUND(E56*U56,2)</f>
        <v>43.86</v>
      </c>
      <c r="W56" s="156"/>
      <c r="X56" s="156" t="s">
        <v>171</v>
      </c>
      <c r="Y56" s="147"/>
      <c r="Z56" s="147"/>
      <c r="AA56" s="147"/>
      <c r="AB56" s="147"/>
      <c r="AC56" s="147"/>
      <c r="AD56" s="147"/>
      <c r="AE56" s="147"/>
      <c r="AF56" s="147"/>
      <c r="AG56" s="147" t="s">
        <v>172</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180" t="s">
        <v>186</v>
      </c>
      <c r="D57" s="157"/>
      <c r="E57" s="158"/>
      <c r="F57" s="156"/>
      <c r="G57" s="156"/>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176</v>
      </c>
      <c r="AH57" s="147">
        <v>0</v>
      </c>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180" t="s">
        <v>220</v>
      </c>
      <c r="D58" s="157"/>
      <c r="E58" s="158"/>
      <c r="F58" s="156"/>
      <c r="G58" s="156"/>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176</v>
      </c>
      <c r="AH58" s="147">
        <v>0</v>
      </c>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54"/>
      <c r="B59" s="155"/>
      <c r="C59" s="180" t="s">
        <v>221</v>
      </c>
      <c r="D59" s="157"/>
      <c r="E59" s="158">
        <v>24.5</v>
      </c>
      <c r="F59" s="156"/>
      <c r="G59" s="156"/>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176</v>
      </c>
      <c r="AH59" s="147">
        <v>0</v>
      </c>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241"/>
      <c r="D60" s="242"/>
      <c r="E60" s="242"/>
      <c r="F60" s="242"/>
      <c r="G60" s="242"/>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178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ht="22.5" outlineLevel="1" x14ac:dyDescent="0.2">
      <c r="A61" s="169">
        <v>11</v>
      </c>
      <c r="B61" s="170" t="s">
        <v>222</v>
      </c>
      <c r="C61" s="179" t="s">
        <v>223</v>
      </c>
      <c r="D61" s="171" t="s">
        <v>167</v>
      </c>
      <c r="E61" s="172">
        <v>52</v>
      </c>
      <c r="F61" s="173"/>
      <c r="G61" s="174">
        <f>ROUND(E61*F61,2)</f>
        <v>0</v>
      </c>
      <c r="H61" s="173"/>
      <c r="I61" s="174">
        <f>ROUND(E61*H61,2)</f>
        <v>0</v>
      </c>
      <c r="J61" s="173"/>
      <c r="K61" s="174">
        <f>ROUND(E61*J61,2)</f>
        <v>0</v>
      </c>
      <c r="L61" s="174">
        <v>21</v>
      </c>
      <c r="M61" s="174">
        <f>G61*(1+L61/100)</f>
        <v>0</v>
      </c>
      <c r="N61" s="174">
        <v>0</v>
      </c>
      <c r="O61" s="174">
        <f>ROUND(E61*N61,2)</f>
        <v>0</v>
      </c>
      <c r="P61" s="174">
        <v>0.36</v>
      </c>
      <c r="Q61" s="174">
        <f>ROUND(E61*P61,2)</f>
        <v>18.72</v>
      </c>
      <c r="R61" s="174" t="s">
        <v>168</v>
      </c>
      <c r="S61" s="174" t="s">
        <v>169</v>
      </c>
      <c r="T61" s="175" t="s">
        <v>170</v>
      </c>
      <c r="U61" s="156">
        <v>0.05</v>
      </c>
      <c r="V61" s="156">
        <f>ROUND(E61*U61,2)</f>
        <v>2.6</v>
      </c>
      <c r="W61" s="156"/>
      <c r="X61" s="156" t="s">
        <v>171</v>
      </c>
      <c r="Y61" s="147"/>
      <c r="Z61" s="147"/>
      <c r="AA61" s="147"/>
      <c r="AB61" s="147"/>
      <c r="AC61" s="147"/>
      <c r="AD61" s="147"/>
      <c r="AE61" s="147"/>
      <c r="AF61" s="147"/>
      <c r="AG61" s="147" t="s">
        <v>172</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180" t="s">
        <v>196</v>
      </c>
      <c r="D62" s="157"/>
      <c r="E62" s="158"/>
      <c r="F62" s="156"/>
      <c r="G62" s="156"/>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176</v>
      </c>
      <c r="AH62" s="147">
        <v>0</v>
      </c>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54"/>
      <c r="B63" s="155"/>
      <c r="C63" s="180" t="s">
        <v>224</v>
      </c>
      <c r="D63" s="157"/>
      <c r="E63" s="158">
        <v>52</v>
      </c>
      <c r="F63" s="156"/>
      <c r="G63" s="156"/>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176</v>
      </c>
      <c r="AH63" s="147">
        <v>0</v>
      </c>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x14ac:dyDescent="0.2">
      <c r="A64" s="154"/>
      <c r="B64" s="155"/>
      <c r="C64" s="241"/>
      <c r="D64" s="242"/>
      <c r="E64" s="242"/>
      <c r="F64" s="242"/>
      <c r="G64" s="242"/>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178</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ht="22.5" outlineLevel="1" x14ac:dyDescent="0.2">
      <c r="A65" s="169">
        <v>12</v>
      </c>
      <c r="B65" s="170" t="s">
        <v>225</v>
      </c>
      <c r="C65" s="179" t="s">
        <v>226</v>
      </c>
      <c r="D65" s="171" t="s">
        <v>167</v>
      </c>
      <c r="E65" s="172">
        <v>1113</v>
      </c>
      <c r="F65" s="173"/>
      <c r="G65" s="174">
        <f>ROUND(E65*F65,2)</f>
        <v>0</v>
      </c>
      <c r="H65" s="173"/>
      <c r="I65" s="174">
        <f>ROUND(E65*H65,2)</f>
        <v>0</v>
      </c>
      <c r="J65" s="173"/>
      <c r="K65" s="174">
        <f>ROUND(E65*J65,2)</f>
        <v>0</v>
      </c>
      <c r="L65" s="174">
        <v>21</v>
      </c>
      <c r="M65" s="174">
        <f>G65*(1+L65/100)</f>
        <v>0</v>
      </c>
      <c r="N65" s="174">
        <v>0</v>
      </c>
      <c r="O65" s="174">
        <f>ROUND(E65*N65,2)</f>
        <v>0</v>
      </c>
      <c r="P65" s="174">
        <v>0.52800000000000002</v>
      </c>
      <c r="Q65" s="174">
        <f>ROUND(E65*P65,2)</f>
        <v>587.66</v>
      </c>
      <c r="R65" s="174" t="s">
        <v>168</v>
      </c>
      <c r="S65" s="174" t="s">
        <v>169</v>
      </c>
      <c r="T65" s="175" t="s">
        <v>170</v>
      </c>
      <c r="U65" s="156">
        <v>7.0000000000000007E-2</v>
      </c>
      <c r="V65" s="156">
        <f>ROUND(E65*U65,2)</f>
        <v>77.91</v>
      </c>
      <c r="W65" s="156"/>
      <c r="X65" s="156" t="s">
        <v>171</v>
      </c>
      <c r="Y65" s="147"/>
      <c r="Z65" s="147"/>
      <c r="AA65" s="147"/>
      <c r="AB65" s="147"/>
      <c r="AC65" s="147"/>
      <c r="AD65" s="147"/>
      <c r="AE65" s="147"/>
      <c r="AF65" s="147"/>
      <c r="AG65" s="147" t="s">
        <v>172</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x14ac:dyDescent="0.2">
      <c r="A66" s="154"/>
      <c r="B66" s="155"/>
      <c r="C66" s="180" t="s">
        <v>204</v>
      </c>
      <c r="D66" s="157"/>
      <c r="E66" s="158"/>
      <c r="F66" s="156"/>
      <c r="G66" s="156"/>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176</v>
      </c>
      <c r="AH66" s="147">
        <v>0</v>
      </c>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180" t="s">
        <v>227</v>
      </c>
      <c r="D67" s="157"/>
      <c r="E67" s="158">
        <v>1113</v>
      </c>
      <c r="F67" s="156"/>
      <c r="G67" s="156"/>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176</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241"/>
      <c r="D68" s="242"/>
      <c r="E68" s="242"/>
      <c r="F68" s="242"/>
      <c r="G68" s="242"/>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178</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69">
        <v>13</v>
      </c>
      <c r="B69" s="170" t="s">
        <v>228</v>
      </c>
      <c r="C69" s="179" t="s">
        <v>229</v>
      </c>
      <c r="D69" s="171" t="s">
        <v>230</v>
      </c>
      <c r="E69" s="172">
        <v>453</v>
      </c>
      <c r="F69" s="173"/>
      <c r="G69" s="174">
        <f>ROUND(E69*F69,2)</f>
        <v>0</v>
      </c>
      <c r="H69" s="173"/>
      <c r="I69" s="174">
        <f>ROUND(E69*H69,2)</f>
        <v>0</v>
      </c>
      <c r="J69" s="173"/>
      <c r="K69" s="174">
        <f>ROUND(E69*J69,2)</f>
        <v>0</v>
      </c>
      <c r="L69" s="174">
        <v>21</v>
      </c>
      <c r="M69" s="174">
        <f>G69*(1+L69/100)</f>
        <v>0</v>
      </c>
      <c r="N69" s="174">
        <v>0</v>
      </c>
      <c r="O69" s="174">
        <f>ROUND(E69*N69,2)</f>
        <v>0</v>
      </c>
      <c r="P69" s="174">
        <v>0.22</v>
      </c>
      <c r="Q69" s="174">
        <f>ROUND(E69*P69,2)</f>
        <v>99.66</v>
      </c>
      <c r="R69" s="174" t="s">
        <v>168</v>
      </c>
      <c r="S69" s="174" t="s">
        <v>169</v>
      </c>
      <c r="T69" s="175" t="s">
        <v>170</v>
      </c>
      <c r="U69" s="156">
        <v>0.14000000000000001</v>
      </c>
      <c r="V69" s="156">
        <f>ROUND(E69*U69,2)</f>
        <v>63.42</v>
      </c>
      <c r="W69" s="156"/>
      <c r="X69" s="156" t="s">
        <v>171</v>
      </c>
      <c r="Y69" s="147"/>
      <c r="Z69" s="147"/>
      <c r="AA69" s="147"/>
      <c r="AB69" s="147"/>
      <c r="AC69" s="147"/>
      <c r="AD69" s="147"/>
      <c r="AE69" s="147"/>
      <c r="AF69" s="147"/>
      <c r="AG69" s="147" t="s">
        <v>172</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54"/>
      <c r="B70" s="155"/>
      <c r="C70" s="245" t="s">
        <v>231</v>
      </c>
      <c r="D70" s="246"/>
      <c r="E70" s="246"/>
      <c r="F70" s="246"/>
      <c r="G70" s="246"/>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174</v>
      </c>
      <c r="AH70" s="147"/>
      <c r="AI70" s="147"/>
      <c r="AJ70" s="147"/>
      <c r="AK70" s="147"/>
      <c r="AL70" s="147"/>
      <c r="AM70" s="147"/>
      <c r="AN70" s="147"/>
      <c r="AO70" s="147"/>
      <c r="AP70" s="147"/>
      <c r="AQ70" s="147"/>
      <c r="AR70" s="147"/>
      <c r="AS70" s="147"/>
      <c r="AT70" s="147"/>
      <c r="AU70" s="147"/>
      <c r="AV70" s="147"/>
      <c r="AW70" s="147"/>
      <c r="AX70" s="147"/>
      <c r="AY70" s="147"/>
      <c r="AZ70" s="147"/>
      <c r="BA70" s="176" t="str">
        <f>C70</f>
        <v>s vybouráním lože, s přemístěním hmot na skládku na vzdálenost do 3 m nebo naložením na dopravní prostředek</v>
      </c>
      <c r="BB70" s="147"/>
      <c r="BC70" s="147"/>
      <c r="BD70" s="147"/>
      <c r="BE70" s="147"/>
      <c r="BF70" s="147"/>
      <c r="BG70" s="147"/>
      <c r="BH70" s="147"/>
    </row>
    <row r="71" spans="1:60" outlineLevel="1" x14ac:dyDescent="0.2">
      <c r="A71" s="154"/>
      <c r="B71" s="155"/>
      <c r="C71" s="180" t="s">
        <v>232</v>
      </c>
      <c r="D71" s="157"/>
      <c r="E71" s="158"/>
      <c r="F71" s="156"/>
      <c r="G71" s="156"/>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ht="22.5" outlineLevel="1" x14ac:dyDescent="0.2">
      <c r="A72" s="154"/>
      <c r="B72" s="155"/>
      <c r="C72" s="180" t="s">
        <v>233</v>
      </c>
      <c r="D72" s="157"/>
      <c r="E72" s="158">
        <v>38</v>
      </c>
      <c r="F72" s="156"/>
      <c r="G72" s="156"/>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176</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180" t="s">
        <v>234</v>
      </c>
      <c r="D73" s="157"/>
      <c r="E73" s="158">
        <v>415</v>
      </c>
      <c r="F73" s="156"/>
      <c r="G73" s="156"/>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176</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241"/>
      <c r="D74" s="242"/>
      <c r="E74" s="242"/>
      <c r="F74" s="242"/>
      <c r="G74" s="242"/>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178</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69">
        <v>14</v>
      </c>
      <c r="B75" s="170" t="s">
        <v>235</v>
      </c>
      <c r="C75" s="179" t="s">
        <v>236</v>
      </c>
      <c r="D75" s="171" t="s">
        <v>230</v>
      </c>
      <c r="E75" s="172">
        <v>14</v>
      </c>
      <c r="F75" s="173"/>
      <c r="G75" s="174">
        <f>ROUND(E75*F75,2)</f>
        <v>0</v>
      </c>
      <c r="H75" s="173"/>
      <c r="I75" s="174">
        <f>ROUND(E75*H75,2)</f>
        <v>0</v>
      </c>
      <c r="J75" s="173"/>
      <c r="K75" s="174">
        <f>ROUND(E75*J75,2)</f>
        <v>0</v>
      </c>
      <c r="L75" s="174">
        <v>21</v>
      </c>
      <c r="M75" s="174">
        <f>G75*(1+L75/100)</f>
        <v>0</v>
      </c>
      <c r="N75" s="174">
        <v>0</v>
      </c>
      <c r="O75" s="174">
        <f>ROUND(E75*N75,2)</f>
        <v>0</v>
      </c>
      <c r="P75" s="174">
        <v>0.46432000000000001</v>
      </c>
      <c r="Q75" s="174">
        <f>ROUND(E75*P75,2)</f>
        <v>6.5</v>
      </c>
      <c r="R75" s="174" t="s">
        <v>168</v>
      </c>
      <c r="S75" s="174" t="s">
        <v>169</v>
      </c>
      <c r="T75" s="175" t="s">
        <v>170</v>
      </c>
      <c r="U75" s="156">
        <v>0.27</v>
      </c>
      <c r="V75" s="156">
        <f>ROUND(E75*U75,2)</f>
        <v>3.78</v>
      </c>
      <c r="W75" s="156"/>
      <c r="X75" s="156" t="s">
        <v>171</v>
      </c>
      <c r="Y75" s="147"/>
      <c r="Z75" s="147"/>
      <c r="AA75" s="147"/>
      <c r="AB75" s="147"/>
      <c r="AC75" s="147"/>
      <c r="AD75" s="147"/>
      <c r="AE75" s="147"/>
      <c r="AF75" s="147"/>
      <c r="AG75" s="147" t="s">
        <v>172</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5" t="s">
        <v>237</v>
      </c>
      <c r="D76" s="246"/>
      <c r="E76" s="246"/>
      <c r="F76" s="246"/>
      <c r="G76" s="246"/>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174</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54"/>
      <c r="B77" s="155"/>
      <c r="C77" s="249" t="s">
        <v>237</v>
      </c>
      <c r="D77" s="250"/>
      <c r="E77" s="250"/>
      <c r="F77" s="250"/>
      <c r="G77" s="250"/>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238</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54"/>
      <c r="B78" s="155"/>
      <c r="C78" s="180" t="s">
        <v>239</v>
      </c>
      <c r="D78" s="157"/>
      <c r="E78" s="158"/>
      <c r="F78" s="156"/>
      <c r="G78" s="15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176</v>
      </c>
      <c r="AH78" s="147">
        <v>0</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180" t="s">
        <v>240</v>
      </c>
      <c r="D79" s="157"/>
      <c r="E79" s="158">
        <v>14</v>
      </c>
      <c r="F79" s="156"/>
      <c r="G79" s="156"/>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241"/>
      <c r="D80" s="242"/>
      <c r="E80" s="242"/>
      <c r="F80" s="242"/>
      <c r="G80" s="242"/>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178</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ht="22.5" outlineLevel="1" x14ac:dyDescent="0.2">
      <c r="A81" s="169">
        <v>15</v>
      </c>
      <c r="B81" s="170" t="s">
        <v>241</v>
      </c>
      <c r="C81" s="179" t="s">
        <v>242</v>
      </c>
      <c r="D81" s="171" t="s">
        <v>243</v>
      </c>
      <c r="E81" s="172">
        <v>10</v>
      </c>
      <c r="F81" s="173"/>
      <c r="G81" s="174">
        <f>ROUND(E81*F81,2)</f>
        <v>0</v>
      </c>
      <c r="H81" s="173"/>
      <c r="I81" s="174">
        <f>ROUND(E81*H81,2)</f>
        <v>0</v>
      </c>
      <c r="J81" s="173"/>
      <c r="K81" s="174">
        <f>ROUND(E81*J81,2)</f>
        <v>0</v>
      </c>
      <c r="L81" s="174">
        <v>21</v>
      </c>
      <c r="M81" s="174">
        <f>G81*(1+L81/100)</f>
        <v>0</v>
      </c>
      <c r="N81" s="174">
        <v>0</v>
      </c>
      <c r="O81" s="174">
        <f>ROUND(E81*N81,2)</f>
        <v>0</v>
      </c>
      <c r="P81" s="174">
        <v>0</v>
      </c>
      <c r="Q81" s="174">
        <f>ROUND(E81*P81,2)</f>
        <v>0</v>
      </c>
      <c r="R81" s="174" t="s">
        <v>244</v>
      </c>
      <c r="S81" s="174" t="s">
        <v>169</v>
      </c>
      <c r="T81" s="175" t="s">
        <v>170</v>
      </c>
      <c r="U81" s="156">
        <v>16.54</v>
      </c>
      <c r="V81" s="156">
        <f>ROUND(E81*U81,2)</f>
        <v>165.4</v>
      </c>
      <c r="W81" s="156"/>
      <c r="X81" s="156" t="s">
        <v>171</v>
      </c>
      <c r="Y81" s="147"/>
      <c r="Z81" s="147"/>
      <c r="AA81" s="147"/>
      <c r="AB81" s="147"/>
      <c r="AC81" s="147"/>
      <c r="AD81" s="147"/>
      <c r="AE81" s="147"/>
      <c r="AF81" s="147"/>
      <c r="AG81" s="147" t="s">
        <v>172</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ht="22.5" outlineLevel="1" x14ac:dyDescent="0.2">
      <c r="A82" s="154"/>
      <c r="B82" s="155"/>
      <c r="C82" s="245" t="s">
        <v>245</v>
      </c>
      <c r="D82" s="246"/>
      <c r="E82" s="246"/>
      <c r="F82" s="246"/>
      <c r="G82" s="246"/>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174</v>
      </c>
      <c r="AH82" s="147"/>
      <c r="AI82" s="147"/>
      <c r="AJ82" s="147"/>
      <c r="AK82" s="147"/>
      <c r="AL82" s="147"/>
      <c r="AM82" s="147"/>
      <c r="AN82" s="147"/>
      <c r="AO82" s="147"/>
      <c r="AP82" s="147"/>
      <c r="AQ82" s="147"/>
      <c r="AR82" s="147"/>
      <c r="AS82" s="147"/>
      <c r="AT82" s="147"/>
      <c r="AU82" s="147"/>
      <c r="AV82" s="147"/>
      <c r="AW82" s="147"/>
      <c r="AX82" s="147"/>
      <c r="AY82" s="147"/>
      <c r="AZ82" s="147"/>
      <c r="BA82" s="176" t="str">
        <f>C82</f>
        <v>korytech vodotečí, melioračních kanálech s přemístěním suti na hromady na vzdálenost do 20 m nebo s naložením na dopravní prostředek,</v>
      </c>
      <c r="BB82" s="147"/>
      <c r="BC82" s="147"/>
      <c r="BD82" s="147"/>
      <c r="BE82" s="147"/>
      <c r="BF82" s="147"/>
      <c r="BG82" s="147"/>
      <c r="BH82" s="147"/>
    </row>
    <row r="83" spans="1:60" outlineLevel="1" x14ac:dyDescent="0.2">
      <c r="A83" s="154"/>
      <c r="B83" s="155"/>
      <c r="C83" s="180" t="s">
        <v>246</v>
      </c>
      <c r="D83" s="157"/>
      <c r="E83" s="158"/>
      <c r="F83" s="156"/>
      <c r="G83" s="156"/>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176</v>
      </c>
      <c r="AH83" s="147">
        <v>0</v>
      </c>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ht="22.5" outlineLevel="1" x14ac:dyDescent="0.2">
      <c r="A84" s="154"/>
      <c r="B84" s="155"/>
      <c r="C84" s="180" t="s">
        <v>247</v>
      </c>
      <c r="D84" s="157"/>
      <c r="E84" s="158">
        <v>10</v>
      </c>
      <c r="F84" s="156"/>
      <c r="G84" s="156"/>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176</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1"/>
      <c r="D85" s="242"/>
      <c r="E85" s="242"/>
      <c r="F85" s="242"/>
      <c r="G85" s="242"/>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69">
        <v>16</v>
      </c>
      <c r="B86" s="170" t="s">
        <v>248</v>
      </c>
      <c r="C86" s="179" t="s">
        <v>249</v>
      </c>
      <c r="D86" s="171" t="s">
        <v>243</v>
      </c>
      <c r="E86" s="172">
        <v>15.74</v>
      </c>
      <c r="F86" s="173"/>
      <c r="G86" s="174">
        <f>ROUND(E86*F86,2)</f>
        <v>0</v>
      </c>
      <c r="H86" s="173"/>
      <c r="I86" s="174">
        <f>ROUND(E86*H86,2)</f>
        <v>0</v>
      </c>
      <c r="J86" s="173"/>
      <c r="K86" s="174">
        <f>ROUND(E86*J86,2)</f>
        <v>0</v>
      </c>
      <c r="L86" s="174">
        <v>21</v>
      </c>
      <c r="M86" s="174">
        <f>G86*(1+L86/100)</f>
        <v>0</v>
      </c>
      <c r="N86" s="174">
        <v>0</v>
      </c>
      <c r="O86" s="174">
        <f>ROUND(E86*N86,2)</f>
        <v>0</v>
      </c>
      <c r="P86" s="174">
        <v>0</v>
      </c>
      <c r="Q86" s="174">
        <f>ROUND(E86*P86,2)</f>
        <v>0</v>
      </c>
      <c r="R86" s="174" t="s">
        <v>244</v>
      </c>
      <c r="S86" s="174" t="s">
        <v>169</v>
      </c>
      <c r="T86" s="175" t="s">
        <v>170</v>
      </c>
      <c r="U86" s="156">
        <v>0.12</v>
      </c>
      <c r="V86" s="156">
        <f>ROUND(E86*U86,2)</f>
        <v>1.89</v>
      </c>
      <c r="W86" s="156"/>
      <c r="X86" s="156" t="s">
        <v>171</v>
      </c>
      <c r="Y86" s="147"/>
      <c r="Z86" s="147"/>
      <c r="AA86" s="147"/>
      <c r="AB86" s="147"/>
      <c r="AC86" s="147"/>
      <c r="AD86" s="147"/>
      <c r="AE86" s="147"/>
      <c r="AF86" s="147"/>
      <c r="AG86" s="147" t="s">
        <v>172</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245" t="s">
        <v>250</v>
      </c>
      <c r="D87" s="246"/>
      <c r="E87" s="246"/>
      <c r="F87" s="246"/>
      <c r="G87" s="246"/>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174</v>
      </c>
      <c r="AH87" s="147"/>
      <c r="AI87" s="147"/>
      <c r="AJ87" s="147"/>
      <c r="AK87" s="147"/>
      <c r="AL87" s="147"/>
      <c r="AM87" s="147"/>
      <c r="AN87" s="147"/>
      <c r="AO87" s="147"/>
      <c r="AP87" s="147"/>
      <c r="AQ87" s="147"/>
      <c r="AR87" s="147"/>
      <c r="AS87" s="147"/>
      <c r="AT87" s="147"/>
      <c r="AU87" s="147"/>
      <c r="AV87" s="147"/>
      <c r="AW87" s="147"/>
      <c r="AX87" s="147"/>
      <c r="AY87" s="147"/>
      <c r="AZ87" s="147"/>
      <c r="BA87" s="176" t="str">
        <f>C87</f>
        <v>nezapažené, s přemístěním výkopku v příčných profilech na vzdálenost do 15 m nebo s naložením na dopravní prostředek</v>
      </c>
      <c r="BB87" s="147"/>
      <c r="BC87" s="147"/>
      <c r="BD87" s="147"/>
      <c r="BE87" s="147"/>
      <c r="BF87" s="147"/>
      <c r="BG87" s="147"/>
      <c r="BH87" s="147"/>
    </row>
    <row r="88" spans="1:60" outlineLevel="1" x14ac:dyDescent="0.2">
      <c r="A88" s="154"/>
      <c r="B88" s="155"/>
      <c r="C88" s="180" t="s">
        <v>190</v>
      </c>
      <c r="D88" s="157"/>
      <c r="E88" s="158"/>
      <c r="F88" s="156"/>
      <c r="G88" s="156"/>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176</v>
      </c>
      <c r="AH88" s="147">
        <v>0</v>
      </c>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54"/>
      <c r="B89" s="155"/>
      <c r="C89" s="180" t="s">
        <v>251</v>
      </c>
      <c r="D89" s="157"/>
      <c r="E89" s="158"/>
      <c r="F89" s="156"/>
      <c r="G89" s="156"/>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176</v>
      </c>
      <c r="AH89" s="147">
        <v>0</v>
      </c>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ht="22.5" outlineLevel="1" x14ac:dyDescent="0.2">
      <c r="A90" s="154"/>
      <c r="B90" s="155"/>
      <c r="C90" s="180" t="s">
        <v>252</v>
      </c>
      <c r="D90" s="157"/>
      <c r="E90" s="158">
        <v>8.4600000000000009</v>
      </c>
      <c r="F90" s="156"/>
      <c r="G90" s="156"/>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176</v>
      </c>
      <c r="AH90" s="147">
        <v>0</v>
      </c>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180" t="s">
        <v>196</v>
      </c>
      <c r="D91" s="157"/>
      <c r="E91" s="158"/>
      <c r="F91" s="156"/>
      <c r="G91" s="156"/>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176</v>
      </c>
      <c r="AH91" s="147">
        <v>0</v>
      </c>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180" t="s">
        <v>253</v>
      </c>
      <c r="D92" s="157"/>
      <c r="E92" s="158"/>
      <c r="F92" s="156"/>
      <c r="G92" s="156"/>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176</v>
      </c>
      <c r="AH92" s="147">
        <v>0</v>
      </c>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x14ac:dyDescent="0.2">
      <c r="A93" s="154"/>
      <c r="B93" s="155"/>
      <c r="C93" s="180" t="s">
        <v>254</v>
      </c>
      <c r="D93" s="157"/>
      <c r="E93" s="158">
        <v>7.28</v>
      </c>
      <c r="F93" s="156"/>
      <c r="G93" s="156"/>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176</v>
      </c>
      <c r="AH93" s="147">
        <v>0</v>
      </c>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x14ac:dyDescent="0.2">
      <c r="A94" s="154"/>
      <c r="B94" s="155"/>
      <c r="C94" s="241"/>
      <c r="D94" s="242"/>
      <c r="E94" s="242"/>
      <c r="F94" s="242"/>
      <c r="G94" s="242"/>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178</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69">
        <v>17</v>
      </c>
      <c r="B95" s="170" t="s">
        <v>255</v>
      </c>
      <c r="C95" s="179" t="s">
        <v>256</v>
      </c>
      <c r="D95" s="171" t="s">
        <v>243</v>
      </c>
      <c r="E95" s="172">
        <v>1107.8</v>
      </c>
      <c r="F95" s="173"/>
      <c r="G95" s="174">
        <f>ROUND(E95*F95,2)</f>
        <v>0</v>
      </c>
      <c r="H95" s="173"/>
      <c r="I95" s="174">
        <f>ROUND(E95*H95,2)</f>
        <v>0</v>
      </c>
      <c r="J95" s="173"/>
      <c r="K95" s="174">
        <f>ROUND(E95*J95,2)</f>
        <v>0</v>
      </c>
      <c r="L95" s="174">
        <v>21</v>
      </c>
      <c r="M95" s="174">
        <f>G95*(1+L95/100)</f>
        <v>0</v>
      </c>
      <c r="N95" s="174">
        <v>0</v>
      </c>
      <c r="O95" s="174">
        <f>ROUND(E95*N95,2)</f>
        <v>0</v>
      </c>
      <c r="P95" s="174">
        <v>0</v>
      </c>
      <c r="Q95" s="174">
        <f>ROUND(E95*P95,2)</f>
        <v>0</v>
      </c>
      <c r="R95" s="174" t="s">
        <v>244</v>
      </c>
      <c r="S95" s="174" t="s">
        <v>169</v>
      </c>
      <c r="T95" s="175" t="s">
        <v>170</v>
      </c>
      <c r="U95" s="156">
        <v>6.6400000000000001E-2</v>
      </c>
      <c r="V95" s="156">
        <f>ROUND(E95*U95,2)</f>
        <v>73.56</v>
      </c>
      <c r="W95" s="156"/>
      <c r="X95" s="156" t="s">
        <v>171</v>
      </c>
      <c r="Y95" s="147"/>
      <c r="Z95" s="147"/>
      <c r="AA95" s="147"/>
      <c r="AB95" s="147"/>
      <c r="AC95" s="147"/>
      <c r="AD95" s="147"/>
      <c r="AE95" s="147"/>
      <c r="AF95" s="147"/>
      <c r="AG95" s="147" t="s">
        <v>172</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245" t="s">
        <v>250</v>
      </c>
      <c r="D96" s="246"/>
      <c r="E96" s="246"/>
      <c r="F96" s="246"/>
      <c r="G96" s="246"/>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174</v>
      </c>
      <c r="AH96" s="147"/>
      <c r="AI96" s="147"/>
      <c r="AJ96" s="147"/>
      <c r="AK96" s="147"/>
      <c r="AL96" s="147"/>
      <c r="AM96" s="147"/>
      <c r="AN96" s="147"/>
      <c r="AO96" s="147"/>
      <c r="AP96" s="147"/>
      <c r="AQ96" s="147"/>
      <c r="AR96" s="147"/>
      <c r="AS96" s="147"/>
      <c r="AT96" s="147"/>
      <c r="AU96" s="147"/>
      <c r="AV96" s="147"/>
      <c r="AW96" s="147"/>
      <c r="AX96" s="147"/>
      <c r="AY96" s="147"/>
      <c r="AZ96" s="147"/>
      <c r="BA96" s="176" t="str">
        <f>C96</f>
        <v>nezapažené, s přemístěním výkopku v příčných profilech na vzdálenost do 15 m nebo s naložením na dopravní prostředek</v>
      </c>
      <c r="BB96" s="147"/>
      <c r="BC96" s="147"/>
      <c r="BD96" s="147"/>
      <c r="BE96" s="147"/>
      <c r="BF96" s="147"/>
      <c r="BG96" s="147"/>
      <c r="BH96" s="147"/>
    </row>
    <row r="97" spans="1:60" ht="22.5" outlineLevel="1" x14ac:dyDescent="0.2">
      <c r="A97" s="154"/>
      <c r="B97" s="155"/>
      <c r="C97" s="249" t="s">
        <v>257</v>
      </c>
      <c r="D97" s="250"/>
      <c r="E97" s="250"/>
      <c r="F97" s="250"/>
      <c r="G97" s="250"/>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238</v>
      </c>
      <c r="AH97" s="147"/>
      <c r="AI97" s="147"/>
      <c r="AJ97" s="147"/>
      <c r="AK97" s="147"/>
      <c r="AL97" s="147"/>
      <c r="AM97" s="147"/>
      <c r="AN97" s="147"/>
      <c r="AO97" s="147"/>
      <c r="AP97" s="147"/>
      <c r="AQ97" s="147"/>
      <c r="AR97" s="147"/>
      <c r="AS97" s="147"/>
      <c r="AT97" s="147"/>
      <c r="AU97" s="147"/>
      <c r="AV97" s="147"/>
      <c r="AW97" s="147"/>
      <c r="AX97" s="147"/>
      <c r="AY97" s="147"/>
      <c r="AZ97" s="147"/>
      <c r="BA97" s="176" t="str">
        <f>C97</f>
        <v>Je navrženo sejmutí zeminy v tl. 440 mm, celkem 1322,5 m2 v místě nově navržených tras zpevněných ploch. V zemině se budou bourat skryté konstrukce (zbytky betonových základů, betonové patky, suť apod.) – minimálně 50 % z celkové plochy.</v>
      </c>
      <c r="BB97" s="147"/>
      <c r="BC97" s="147"/>
      <c r="BD97" s="147"/>
      <c r="BE97" s="147"/>
      <c r="BF97" s="147"/>
      <c r="BG97" s="147"/>
      <c r="BH97" s="147"/>
    </row>
    <row r="98" spans="1:60" outlineLevel="1" x14ac:dyDescent="0.2">
      <c r="A98" s="154"/>
      <c r="B98" s="155"/>
      <c r="C98" s="180" t="s">
        <v>246</v>
      </c>
      <c r="D98" s="157"/>
      <c r="E98" s="158"/>
      <c r="F98" s="156"/>
      <c r="G98" s="156"/>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176</v>
      </c>
      <c r="AH98" s="147">
        <v>0</v>
      </c>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x14ac:dyDescent="0.2">
      <c r="A99" s="154"/>
      <c r="B99" s="155"/>
      <c r="C99" s="180" t="s">
        <v>258</v>
      </c>
      <c r="D99" s="157"/>
      <c r="E99" s="158">
        <v>581.9</v>
      </c>
      <c r="F99" s="156"/>
      <c r="G99" s="156"/>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176</v>
      </c>
      <c r="AH99" s="147">
        <v>0</v>
      </c>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180" t="s">
        <v>259</v>
      </c>
      <c r="D100" s="157"/>
      <c r="E100" s="158"/>
      <c r="F100" s="156"/>
      <c r="G100" s="156"/>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176</v>
      </c>
      <c r="AH100" s="147">
        <v>0</v>
      </c>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180" t="s">
        <v>260</v>
      </c>
      <c r="D101" s="157"/>
      <c r="E101" s="158"/>
      <c r="F101" s="156"/>
      <c r="G101" s="156"/>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176</v>
      </c>
      <c r="AH101" s="147">
        <v>0</v>
      </c>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180" t="s">
        <v>261</v>
      </c>
      <c r="D102" s="157"/>
      <c r="E102" s="158">
        <v>432.9</v>
      </c>
      <c r="F102" s="156"/>
      <c r="G102" s="156"/>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176</v>
      </c>
      <c r="AH102" s="147">
        <v>0</v>
      </c>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x14ac:dyDescent="0.2">
      <c r="A103" s="154"/>
      <c r="B103" s="155"/>
      <c r="C103" s="180" t="s">
        <v>262</v>
      </c>
      <c r="D103" s="157"/>
      <c r="E103" s="158">
        <v>34.799999999999997</v>
      </c>
      <c r="F103" s="156"/>
      <c r="G103" s="156"/>
      <c r="H103" s="156"/>
      <c r="I103" s="156"/>
      <c r="J103" s="156"/>
      <c r="K103" s="156"/>
      <c r="L103" s="156"/>
      <c r="M103" s="156"/>
      <c r="N103" s="156"/>
      <c r="O103" s="156"/>
      <c r="P103" s="156"/>
      <c r="Q103" s="156"/>
      <c r="R103" s="156"/>
      <c r="S103" s="156"/>
      <c r="T103" s="156"/>
      <c r="U103" s="156"/>
      <c r="V103" s="156"/>
      <c r="W103" s="156"/>
      <c r="X103" s="156"/>
      <c r="Y103" s="147"/>
      <c r="Z103" s="147"/>
      <c r="AA103" s="147"/>
      <c r="AB103" s="147"/>
      <c r="AC103" s="147"/>
      <c r="AD103" s="147"/>
      <c r="AE103" s="147"/>
      <c r="AF103" s="147"/>
      <c r="AG103" s="147" t="s">
        <v>176</v>
      </c>
      <c r="AH103" s="147">
        <v>0</v>
      </c>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180" t="s">
        <v>263</v>
      </c>
      <c r="D104" s="157"/>
      <c r="E104" s="158">
        <v>18.899999999999999</v>
      </c>
      <c r="F104" s="156"/>
      <c r="G104" s="156"/>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176</v>
      </c>
      <c r="AH104" s="147">
        <v>0</v>
      </c>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x14ac:dyDescent="0.2">
      <c r="A105" s="154"/>
      <c r="B105" s="155"/>
      <c r="C105" s="180" t="s">
        <v>264</v>
      </c>
      <c r="D105" s="157"/>
      <c r="E105" s="158">
        <v>14.4</v>
      </c>
      <c r="F105" s="156"/>
      <c r="G105" s="156"/>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176</v>
      </c>
      <c r="AH105" s="147">
        <v>0</v>
      </c>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x14ac:dyDescent="0.2">
      <c r="A106" s="154"/>
      <c r="B106" s="155"/>
      <c r="C106" s="180" t="s">
        <v>265</v>
      </c>
      <c r="D106" s="157"/>
      <c r="E106" s="158">
        <v>8.4</v>
      </c>
      <c r="F106" s="156"/>
      <c r="G106" s="156"/>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176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180" t="s">
        <v>266</v>
      </c>
      <c r="D107" s="157"/>
      <c r="E107" s="158">
        <v>16.5</v>
      </c>
      <c r="F107" s="156"/>
      <c r="G107" s="156"/>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176</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241"/>
      <c r="D108" s="242"/>
      <c r="E108" s="242"/>
      <c r="F108" s="242"/>
      <c r="G108" s="242"/>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178</v>
      </c>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69">
        <v>18</v>
      </c>
      <c r="B109" s="170" t="s">
        <v>267</v>
      </c>
      <c r="C109" s="179" t="s">
        <v>268</v>
      </c>
      <c r="D109" s="171" t="s">
        <v>243</v>
      </c>
      <c r="E109" s="172">
        <v>1123.54</v>
      </c>
      <c r="F109" s="173"/>
      <c r="G109" s="174">
        <f>ROUND(E109*F109,2)</f>
        <v>0</v>
      </c>
      <c r="H109" s="173"/>
      <c r="I109" s="174">
        <f>ROUND(E109*H109,2)</f>
        <v>0</v>
      </c>
      <c r="J109" s="173"/>
      <c r="K109" s="174">
        <f>ROUND(E109*J109,2)</f>
        <v>0</v>
      </c>
      <c r="L109" s="174">
        <v>21</v>
      </c>
      <c r="M109" s="174">
        <f>G109*(1+L109/100)</f>
        <v>0</v>
      </c>
      <c r="N109" s="174">
        <v>0</v>
      </c>
      <c r="O109" s="174">
        <f>ROUND(E109*N109,2)</f>
        <v>0</v>
      </c>
      <c r="P109" s="174">
        <v>0</v>
      </c>
      <c r="Q109" s="174">
        <f>ROUND(E109*P109,2)</f>
        <v>0</v>
      </c>
      <c r="R109" s="174" t="s">
        <v>244</v>
      </c>
      <c r="S109" s="174" t="s">
        <v>169</v>
      </c>
      <c r="T109" s="175" t="s">
        <v>170</v>
      </c>
      <c r="U109" s="156">
        <v>0.08</v>
      </c>
      <c r="V109" s="156">
        <f>ROUND(E109*U109,2)</f>
        <v>89.88</v>
      </c>
      <c r="W109" s="156"/>
      <c r="X109" s="156" t="s">
        <v>171</v>
      </c>
      <c r="Y109" s="147"/>
      <c r="Z109" s="147"/>
      <c r="AA109" s="147"/>
      <c r="AB109" s="147"/>
      <c r="AC109" s="147"/>
      <c r="AD109" s="147"/>
      <c r="AE109" s="147"/>
      <c r="AF109" s="147"/>
      <c r="AG109" s="147" t="s">
        <v>172</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5" t="s">
        <v>250</v>
      </c>
      <c r="D110" s="246"/>
      <c r="E110" s="246"/>
      <c r="F110" s="246"/>
      <c r="G110" s="246"/>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174</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76" t="str">
        <f>C110</f>
        <v>nezapažené, s přemístěním výkopku v příčných profilech na vzdálenost do 15 m nebo s naložením na dopravní prostředek</v>
      </c>
      <c r="BB110" s="147"/>
      <c r="BC110" s="147"/>
      <c r="BD110" s="147"/>
      <c r="BE110" s="147"/>
      <c r="BF110" s="147"/>
      <c r="BG110" s="147"/>
      <c r="BH110" s="147"/>
    </row>
    <row r="111" spans="1:60" outlineLevel="1" x14ac:dyDescent="0.2">
      <c r="A111" s="154"/>
      <c r="B111" s="155"/>
      <c r="C111" s="180" t="s">
        <v>269</v>
      </c>
      <c r="D111" s="157"/>
      <c r="E111" s="158">
        <v>1107.8</v>
      </c>
      <c r="F111" s="156"/>
      <c r="G111" s="156"/>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176</v>
      </c>
      <c r="AH111" s="147">
        <v>5</v>
      </c>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x14ac:dyDescent="0.2">
      <c r="A112" s="154"/>
      <c r="B112" s="155"/>
      <c r="C112" s="180" t="s">
        <v>270</v>
      </c>
      <c r="D112" s="157"/>
      <c r="E112" s="158">
        <v>15.74</v>
      </c>
      <c r="F112" s="156"/>
      <c r="G112" s="156"/>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176</v>
      </c>
      <c r="AH112" s="147">
        <v>5</v>
      </c>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54"/>
      <c r="B113" s="155"/>
      <c r="C113" s="241"/>
      <c r="D113" s="242"/>
      <c r="E113" s="242"/>
      <c r="F113" s="242"/>
      <c r="G113" s="242"/>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178</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69">
        <v>19</v>
      </c>
      <c r="B114" s="170" t="s">
        <v>271</v>
      </c>
      <c r="C114" s="179" t="s">
        <v>272</v>
      </c>
      <c r="D114" s="171" t="s">
        <v>243</v>
      </c>
      <c r="E114" s="172">
        <v>36</v>
      </c>
      <c r="F114" s="173"/>
      <c r="G114" s="174">
        <f>ROUND(E114*F114,2)</f>
        <v>0</v>
      </c>
      <c r="H114" s="173"/>
      <c r="I114" s="174">
        <f>ROUND(E114*H114,2)</f>
        <v>0</v>
      </c>
      <c r="J114" s="173"/>
      <c r="K114" s="174">
        <f>ROUND(E114*J114,2)</f>
        <v>0</v>
      </c>
      <c r="L114" s="174">
        <v>21</v>
      </c>
      <c r="M114" s="174">
        <f>G114*(1+L114/100)</f>
        <v>0</v>
      </c>
      <c r="N114" s="174">
        <v>0</v>
      </c>
      <c r="O114" s="174">
        <f>ROUND(E114*N114,2)</f>
        <v>0</v>
      </c>
      <c r="P114" s="174">
        <v>0</v>
      </c>
      <c r="Q114" s="174">
        <f>ROUND(E114*P114,2)</f>
        <v>0</v>
      </c>
      <c r="R114" s="174" t="s">
        <v>244</v>
      </c>
      <c r="S114" s="174" t="s">
        <v>169</v>
      </c>
      <c r="T114" s="175" t="s">
        <v>170</v>
      </c>
      <c r="U114" s="156">
        <v>0.12</v>
      </c>
      <c r="V114" s="156">
        <f>ROUND(E114*U114,2)</f>
        <v>4.32</v>
      </c>
      <c r="W114" s="156"/>
      <c r="X114" s="156" t="s">
        <v>171</v>
      </c>
      <c r="Y114" s="147"/>
      <c r="Z114" s="147"/>
      <c r="AA114" s="147"/>
      <c r="AB114" s="147"/>
      <c r="AC114" s="147"/>
      <c r="AD114" s="147"/>
      <c r="AE114" s="147"/>
      <c r="AF114" s="147"/>
      <c r="AG114" s="147" t="s">
        <v>172</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ht="33.75" outlineLevel="1" x14ac:dyDescent="0.2">
      <c r="A115" s="154"/>
      <c r="B115" s="155"/>
      <c r="C115" s="245" t="s">
        <v>273</v>
      </c>
      <c r="D115" s="246"/>
      <c r="E115" s="246"/>
      <c r="F115" s="246"/>
      <c r="G115" s="246"/>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174</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76" t="str">
        <f>C115</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15" s="147"/>
      <c r="BC115" s="147"/>
      <c r="BD115" s="147"/>
      <c r="BE115" s="147"/>
      <c r="BF115" s="147"/>
      <c r="BG115" s="147"/>
      <c r="BH115" s="147"/>
    </row>
    <row r="116" spans="1:60" outlineLevel="1" x14ac:dyDescent="0.2">
      <c r="A116" s="154"/>
      <c r="B116" s="155"/>
      <c r="C116" s="180" t="s">
        <v>274</v>
      </c>
      <c r="D116" s="157"/>
      <c r="E116" s="158"/>
      <c r="F116" s="156"/>
      <c r="G116" s="156"/>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176</v>
      </c>
      <c r="AH116" s="147">
        <v>0</v>
      </c>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x14ac:dyDescent="0.2">
      <c r="A117" s="154"/>
      <c r="B117" s="155"/>
      <c r="C117" s="180" t="s">
        <v>275</v>
      </c>
      <c r="D117" s="157"/>
      <c r="E117" s="158">
        <v>36</v>
      </c>
      <c r="F117" s="156"/>
      <c r="G117" s="156"/>
      <c r="H117" s="156"/>
      <c r="I117" s="156"/>
      <c r="J117" s="156"/>
      <c r="K117" s="156"/>
      <c r="L117" s="156"/>
      <c r="M117" s="156"/>
      <c r="N117" s="156"/>
      <c r="O117" s="156"/>
      <c r="P117" s="156"/>
      <c r="Q117" s="156"/>
      <c r="R117" s="156"/>
      <c r="S117" s="156"/>
      <c r="T117" s="156"/>
      <c r="U117" s="156"/>
      <c r="V117" s="156"/>
      <c r="W117" s="156"/>
      <c r="X117" s="156"/>
      <c r="Y117" s="147"/>
      <c r="Z117" s="147"/>
      <c r="AA117" s="147"/>
      <c r="AB117" s="147"/>
      <c r="AC117" s="147"/>
      <c r="AD117" s="147"/>
      <c r="AE117" s="147"/>
      <c r="AF117" s="147"/>
      <c r="AG117" s="147" t="s">
        <v>176</v>
      </c>
      <c r="AH117" s="147">
        <v>0</v>
      </c>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x14ac:dyDescent="0.2">
      <c r="A118" s="154"/>
      <c r="B118" s="155"/>
      <c r="C118" s="241"/>
      <c r="D118" s="242"/>
      <c r="E118" s="242"/>
      <c r="F118" s="242"/>
      <c r="G118" s="242"/>
      <c r="H118" s="156"/>
      <c r="I118" s="156"/>
      <c r="J118" s="156"/>
      <c r="K118" s="156"/>
      <c r="L118" s="156"/>
      <c r="M118" s="156"/>
      <c r="N118" s="156"/>
      <c r="O118" s="156"/>
      <c r="P118" s="156"/>
      <c r="Q118" s="156"/>
      <c r="R118" s="156"/>
      <c r="S118" s="156"/>
      <c r="T118" s="156"/>
      <c r="U118" s="156"/>
      <c r="V118" s="156"/>
      <c r="W118" s="156"/>
      <c r="X118" s="156"/>
      <c r="Y118" s="147"/>
      <c r="Z118" s="147"/>
      <c r="AA118" s="147"/>
      <c r="AB118" s="147"/>
      <c r="AC118" s="147"/>
      <c r="AD118" s="147"/>
      <c r="AE118" s="147"/>
      <c r="AF118" s="147"/>
      <c r="AG118" s="147" t="s">
        <v>178</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69">
        <v>20</v>
      </c>
      <c r="B119" s="170" t="s">
        <v>276</v>
      </c>
      <c r="C119" s="179" t="s">
        <v>277</v>
      </c>
      <c r="D119" s="171" t="s">
        <v>243</v>
      </c>
      <c r="E119" s="172">
        <v>36</v>
      </c>
      <c r="F119" s="173"/>
      <c r="G119" s="174">
        <f>ROUND(E119*F119,2)</f>
        <v>0</v>
      </c>
      <c r="H119" s="173"/>
      <c r="I119" s="174">
        <f>ROUND(E119*H119,2)</f>
        <v>0</v>
      </c>
      <c r="J119" s="173"/>
      <c r="K119" s="174">
        <f>ROUND(E119*J119,2)</f>
        <v>0</v>
      </c>
      <c r="L119" s="174">
        <v>21</v>
      </c>
      <c r="M119" s="174">
        <f>G119*(1+L119/100)</f>
        <v>0</v>
      </c>
      <c r="N119" s="174">
        <v>0</v>
      </c>
      <c r="O119" s="174">
        <f>ROUND(E119*N119,2)</f>
        <v>0</v>
      </c>
      <c r="P119" s="174">
        <v>0</v>
      </c>
      <c r="Q119" s="174">
        <f>ROUND(E119*P119,2)</f>
        <v>0</v>
      </c>
      <c r="R119" s="174" t="s">
        <v>244</v>
      </c>
      <c r="S119" s="174" t="s">
        <v>169</v>
      </c>
      <c r="T119" s="175" t="s">
        <v>170</v>
      </c>
      <c r="U119" s="156">
        <v>0.04</v>
      </c>
      <c r="V119" s="156">
        <f>ROUND(E119*U119,2)</f>
        <v>1.44</v>
      </c>
      <c r="W119" s="156"/>
      <c r="X119" s="156" t="s">
        <v>171</v>
      </c>
      <c r="Y119" s="147"/>
      <c r="Z119" s="147"/>
      <c r="AA119" s="147"/>
      <c r="AB119" s="147"/>
      <c r="AC119" s="147"/>
      <c r="AD119" s="147"/>
      <c r="AE119" s="147"/>
      <c r="AF119" s="147"/>
      <c r="AG119" s="147" t="s">
        <v>172</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ht="33.75" outlineLevel="1" x14ac:dyDescent="0.2">
      <c r="A120" s="154"/>
      <c r="B120" s="155"/>
      <c r="C120" s="245" t="s">
        <v>273</v>
      </c>
      <c r="D120" s="246"/>
      <c r="E120" s="246"/>
      <c r="F120" s="246"/>
      <c r="G120" s="246"/>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174</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76" t="str">
        <f>C120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20" s="147"/>
      <c r="BC120" s="147"/>
      <c r="BD120" s="147"/>
      <c r="BE120" s="147"/>
      <c r="BF120" s="147"/>
      <c r="BG120" s="147"/>
      <c r="BH120" s="147"/>
    </row>
    <row r="121" spans="1:60" outlineLevel="1" x14ac:dyDescent="0.2">
      <c r="A121" s="154"/>
      <c r="B121" s="155"/>
      <c r="C121" s="180" t="s">
        <v>278</v>
      </c>
      <c r="D121" s="157"/>
      <c r="E121" s="158">
        <v>36</v>
      </c>
      <c r="F121" s="156"/>
      <c r="G121" s="156"/>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176</v>
      </c>
      <c r="AH121" s="147">
        <v>5</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1"/>
      <c r="D122" s="242"/>
      <c r="E122" s="242"/>
      <c r="F122" s="242"/>
      <c r="G122" s="242"/>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178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ht="22.5" outlineLevel="1" x14ac:dyDescent="0.2">
      <c r="A123" s="169">
        <v>21</v>
      </c>
      <c r="B123" s="170" t="s">
        <v>279</v>
      </c>
      <c r="C123" s="179" t="s">
        <v>280</v>
      </c>
      <c r="D123" s="171" t="s">
        <v>243</v>
      </c>
      <c r="E123" s="172">
        <v>497.35</v>
      </c>
      <c r="F123" s="173"/>
      <c r="G123" s="174">
        <f>ROUND(E123*F123,2)</f>
        <v>0</v>
      </c>
      <c r="H123" s="173"/>
      <c r="I123" s="174">
        <f>ROUND(E123*H123,2)</f>
        <v>0</v>
      </c>
      <c r="J123" s="173"/>
      <c r="K123" s="174">
        <f>ROUND(E123*J123,2)</f>
        <v>0</v>
      </c>
      <c r="L123" s="174">
        <v>21</v>
      </c>
      <c r="M123" s="174">
        <f>G123*(1+L123/100)</f>
        <v>0</v>
      </c>
      <c r="N123" s="174">
        <v>0</v>
      </c>
      <c r="O123" s="174">
        <f>ROUND(E123*N123,2)</f>
        <v>0</v>
      </c>
      <c r="P123" s="174">
        <v>0</v>
      </c>
      <c r="Q123" s="174">
        <f>ROUND(E123*P123,2)</f>
        <v>0</v>
      </c>
      <c r="R123" s="174" t="s">
        <v>244</v>
      </c>
      <c r="S123" s="174" t="s">
        <v>169</v>
      </c>
      <c r="T123" s="175" t="s">
        <v>170</v>
      </c>
      <c r="U123" s="156">
        <v>0.05</v>
      </c>
      <c r="V123" s="156">
        <f>ROUND(E123*U123,2)</f>
        <v>24.87</v>
      </c>
      <c r="W123" s="156"/>
      <c r="X123" s="156" t="s">
        <v>171</v>
      </c>
      <c r="Y123" s="147"/>
      <c r="Z123" s="147"/>
      <c r="AA123" s="147"/>
      <c r="AB123" s="147"/>
      <c r="AC123" s="147"/>
      <c r="AD123" s="147"/>
      <c r="AE123" s="147"/>
      <c r="AF123" s="147"/>
      <c r="AG123" s="147" t="s">
        <v>172</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x14ac:dyDescent="0.2">
      <c r="A124" s="154"/>
      <c r="B124" s="155"/>
      <c r="C124" s="180" t="s">
        <v>281</v>
      </c>
      <c r="D124" s="157"/>
      <c r="E124" s="158">
        <v>497.35</v>
      </c>
      <c r="F124" s="156"/>
      <c r="G124" s="156"/>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176</v>
      </c>
      <c r="AH124" s="147">
        <v>5</v>
      </c>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x14ac:dyDescent="0.2">
      <c r="A125" s="154"/>
      <c r="B125" s="155"/>
      <c r="C125" s="241"/>
      <c r="D125" s="242"/>
      <c r="E125" s="242"/>
      <c r="F125" s="242"/>
      <c r="G125" s="242"/>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178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69">
        <v>22</v>
      </c>
      <c r="B126" s="170" t="s">
        <v>282</v>
      </c>
      <c r="C126" s="179" t="s">
        <v>283</v>
      </c>
      <c r="D126" s="171" t="s">
        <v>243</v>
      </c>
      <c r="E126" s="172">
        <v>1710.44</v>
      </c>
      <c r="F126" s="173"/>
      <c r="G126" s="174">
        <f>ROUND(E126*F126,2)</f>
        <v>0</v>
      </c>
      <c r="H126" s="173"/>
      <c r="I126" s="174">
        <f>ROUND(E126*H126,2)</f>
        <v>0</v>
      </c>
      <c r="J126" s="173"/>
      <c r="K126" s="174">
        <f>ROUND(E126*J126,2)</f>
        <v>0</v>
      </c>
      <c r="L126" s="174">
        <v>21</v>
      </c>
      <c r="M126" s="174">
        <f>G126*(1+L126/100)</f>
        <v>0</v>
      </c>
      <c r="N126" s="174">
        <v>0</v>
      </c>
      <c r="O126" s="174">
        <f>ROUND(E126*N126,2)</f>
        <v>0</v>
      </c>
      <c r="P126" s="174">
        <v>0</v>
      </c>
      <c r="Q126" s="174">
        <f>ROUND(E126*P126,2)</f>
        <v>0</v>
      </c>
      <c r="R126" s="174" t="s">
        <v>244</v>
      </c>
      <c r="S126" s="174" t="s">
        <v>169</v>
      </c>
      <c r="T126" s="175" t="s">
        <v>170</v>
      </c>
      <c r="U126" s="156">
        <v>0</v>
      </c>
      <c r="V126" s="156">
        <f>ROUND(E126*U126,2)</f>
        <v>0</v>
      </c>
      <c r="W126" s="156"/>
      <c r="X126" s="156" t="s">
        <v>171</v>
      </c>
      <c r="Y126" s="147"/>
      <c r="Z126" s="147"/>
      <c r="AA126" s="147"/>
      <c r="AB126" s="147"/>
      <c r="AC126" s="147"/>
      <c r="AD126" s="147"/>
      <c r="AE126" s="147"/>
      <c r="AF126" s="147"/>
      <c r="AG126" s="147" t="s">
        <v>172</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x14ac:dyDescent="0.2">
      <c r="A127" s="154"/>
      <c r="B127" s="155"/>
      <c r="C127" s="180" t="s">
        <v>284</v>
      </c>
      <c r="D127" s="157"/>
      <c r="E127" s="158">
        <v>1710.44</v>
      </c>
      <c r="F127" s="156"/>
      <c r="G127" s="156"/>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176</v>
      </c>
      <c r="AH127" s="147">
        <v>0</v>
      </c>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241"/>
      <c r="D128" s="242"/>
      <c r="E128" s="242"/>
      <c r="F128" s="242"/>
      <c r="G128" s="242"/>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178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69">
        <v>23</v>
      </c>
      <c r="B129" s="170" t="s">
        <v>285</v>
      </c>
      <c r="C129" s="179" t="s">
        <v>286</v>
      </c>
      <c r="D129" s="171" t="s">
        <v>243</v>
      </c>
      <c r="E129" s="172">
        <v>1710.44</v>
      </c>
      <c r="F129" s="173"/>
      <c r="G129" s="174">
        <f>ROUND(E129*F129,2)</f>
        <v>0</v>
      </c>
      <c r="H129" s="173"/>
      <c r="I129" s="174">
        <f>ROUND(E129*H129,2)</f>
        <v>0</v>
      </c>
      <c r="J129" s="173"/>
      <c r="K129" s="174">
        <f>ROUND(E129*J129,2)</f>
        <v>0</v>
      </c>
      <c r="L129" s="174">
        <v>21</v>
      </c>
      <c r="M129" s="174">
        <f>G129*(1+L129/100)</f>
        <v>0</v>
      </c>
      <c r="N129" s="174">
        <v>0</v>
      </c>
      <c r="O129" s="174">
        <f>ROUND(E129*N129,2)</f>
        <v>0</v>
      </c>
      <c r="P129" s="174">
        <v>0</v>
      </c>
      <c r="Q129" s="174">
        <f>ROUND(E129*P129,2)</f>
        <v>0</v>
      </c>
      <c r="R129" s="174"/>
      <c r="S129" s="174" t="s">
        <v>287</v>
      </c>
      <c r="T129" s="175" t="s">
        <v>170</v>
      </c>
      <c r="U129" s="156">
        <v>0.01</v>
      </c>
      <c r="V129" s="156">
        <f>ROUND(E129*U129,2)</f>
        <v>17.100000000000001</v>
      </c>
      <c r="W129" s="156"/>
      <c r="X129" s="156" t="s">
        <v>171</v>
      </c>
      <c r="Y129" s="147"/>
      <c r="Z129" s="147"/>
      <c r="AA129" s="147"/>
      <c r="AB129" s="147"/>
      <c r="AC129" s="147"/>
      <c r="AD129" s="147"/>
      <c r="AE129" s="147"/>
      <c r="AF129" s="147"/>
      <c r="AG129" s="147" t="s">
        <v>172</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7" t="s">
        <v>288</v>
      </c>
      <c r="D130" s="248"/>
      <c r="E130" s="248"/>
      <c r="F130" s="248"/>
      <c r="G130" s="248"/>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238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180" t="s">
        <v>289</v>
      </c>
      <c r="D131" s="157"/>
      <c r="E131" s="158">
        <v>1710.44</v>
      </c>
      <c r="F131" s="156"/>
      <c r="G131" s="156"/>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176</v>
      </c>
      <c r="AH131" s="147">
        <v>0</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1"/>
      <c r="D132" s="242"/>
      <c r="E132" s="242"/>
      <c r="F132" s="242"/>
      <c r="G132" s="242"/>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178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69">
        <v>24</v>
      </c>
      <c r="B133" s="170" t="s">
        <v>290</v>
      </c>
      <c r="C133" s="179" t="s">
        <v>291</v>
      </c>
      <c r="D133" s="171" t="s">
        <v>243</v>
      </c>
      <c r="E133" s="172">
        <v>497.35</v>
      </c>
      <c r="F133" s="173"/>
      <c r="G133" s="174">
        <f>ROUND(E133*F133,2)</f>
        <v>0</v>
      </c>
      <c r="H133" s="173"/>
      <c r="I133" s="174">
        <f>ROUND(E133*H133,2)</f>
        <v>0</v>
      </c>
      <c r="J133" s="173"/>
      <c r="K133" s="174">
        <f>ROUND(E133*J133,2)</f>
        <v>0</v>
      </c>
      <c r="L133" s="174">
        <v>21</v>
      </c>
      <c r="M133" s="174">
        <f>G133*(1+L133/100)</f>
        <v>0</v>
      </c>
      <c r="N133" s="174">
        <v>0</v>
      </c>
      <c r="O133" s="174">
        <f>ROUND(E133*N133,2)</f>
        <v>0</v>
      </c>
      <c r="P133" s="174">
        <v>0</v>
      </c>
      <c r="Q133" s="174">
        <f>ROUND(E133*P133,2)</f>
        <v>0</v>
      </c>
      <c r="R133" s="174"/>
      <c r="S133" s="174" t="s">
        <v>287</v>
      </c>
      <c r="T133" s="175" t="s">
        <v>170</v>
      </c>
      <c r="U133" s="156">
        <v>0.01</v>
      </c>
      <c r="V133" s="156">
        <f>ROUND(E133*U133,2)</f>
        <v>4.97</v>
      </c>
      <c r="W133" s="156"/>
      <c r="X133" s="156" t="s">
        <v>171</v>
      </c>
      <c r="Y133" s="147"/>
      <c r="Z133" s="147"/>
      <c r="AA133" s="147"/>
      <c r="AB133" s="147"/>
      <c r="AC133" s="147"/>
      <c r="AD133" s="147"/>
      <c r="AE133" s="147"/>
      <c r="AF133" s="147"/>
      <c r="AG133" s="147" t="s">
        <v>172</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ht="22.5" outlineLevel="1" x14ac:dyDescent="0.2">
      <c r="A134" s="154"/>
      <c r="B134" s="155"/>
      <c r="C134" s="180" t="s">
        <v>292</v>
      </c>
      <c r="D134" s="157"/>
      <c r="E134" s="158"/>
      <c r="F134" s="156"/>
      <c r="G134" s="156"/>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176</v>
      </c>
      <c r="AH134" s="147">
        <v>0</v>
      </c>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x14ac:dyDescent="0.2">
      <c r="A135" s="154"/>
      <c r="B135" s="155"/>
      <c r="C135" s="180" t="s">
        <v>293</v>
      </c>
      <c r="D135" s="157"/>
      <c r="E135" s="158"/>
      <c r="F135" s="156"/>
      <c r="G135" s="156"/>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176</v>
      </c>
      <c r="AH135" s="147">
        <v>0</v>
      </c>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x14ac:dyDescent="0.2">
      <c r="A136" s="154"/>
      <c r="B136" s="155"/>
      <c r="C136" s="180" t="s">
        <v>294</v>
      </c>
      <c r="D136" s="157"/>
      <c r="E136" s="158">
        <v>7.35</v>
      </c>
      <c r="F136" s="156"/>
      <c r="G136" s="156"/>
      <c r="H136" s="156"/>
      <c r="I136" s="156"/>
      <c r="J136" s="156"/>
      <c r="K136" s="156"/>
      <c r="L136" s="156"/>
      <c r="M136" s="156"/>
      <c r="N136" s="156"/>
      <c r="O136" s="156"/>
      <c r="P136" s="156"/>
      <c r="Q136" s="156"/>
      <c r="R136" s="156"/>
      <c r="S136" s="156"/>
      <c r="T136" s="156"/>
      <c r="U136" s="156"/>
      <c r="V136" s="156"/>
      <c r="W136" s="156"/>
      <c r="X136" s="156"/>
      <c r="Y136" s="147"/>
      <c r="Z136" s="147"/>
      <c r="AA136" s="147"/>
      <c r="AB136" s="147"/>
      <c r="AC136" s="147"/>
      <c r="AD136" s="147"/>
      <c r="AE136" s="147"/>
      <c r="AF136" s="147"/>
      <c r="AG136" s="147" t="s">
        <v>176</v>
      </c>
      <c r="AH136" s="147">
        <v>0</v>
      </c>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180" t="s">
        <v>295</v>
      </c>
      <c r="D137" s="157"/>
      <c r="E137" s="158">
        <v>15.6</v>
      </c>
      <c r="F137" s="156"/>
      <c r="G137" s="156"/>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176</v>
      </c>
      <c r="AH137" s="147">
        <v>0</v>
      </c>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54"/>
      <c r="B138" s="155"/>
      <c r="C138" s="180" t="s">
        <v>296</v>
      </c>
      <c r="D138" s="157"/>
      <c r="E138" s="158">
        <v>333.9</v>
      </c>
      <c r="F138" s="156"/>
      <c r="G138" s="156"/>
      <c r="H138" s="156"/>
      <c r="I138" s="156"/>
      <c r="J138" s="156"/>
      <c r="K138" s="156"/>
      <c r="L138" s="156"/>
      <c r="M138" s="156"/>
      <c r="N138" s="156"/>
      <c r="O138" s="156"/>
      <c r="P138" s="156"/>
      <c r="Q138" s="156"/>
      <c r="R138" s="156"/>
      <c r="S138" s="156"/>
      <c r="T138" s="156"/>
      <c r="U138" s="156"/>
      <c r="V138" s="156"/>
      <c r="W138" s="156"/>
      <c r="X138" s="156"/>
      <c r="Y138" s="147"/>
      <c r="Z138" s="147"/>
      <c r="AA138" s="147"/>
      <c r="AB138" s="147"/>
      <c r="AC138" s="147"/>
      <c r="AD138" s="147"/>
      <c r="AE138" s="147"/>
      <c r="AF138" s="147"/>
      <c r="AG138" s="147" t="s">
        <v>176</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180" t="s">
        <v>297</v>
      </c>
      <c r="D139" s="157"/>
      <c r="E139" s="158">
        <v>23.76</v>
      </c>
      <c r="F139" s="156"/>
      <c r="G139" s="156"/>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176</v>
      </c>
      <c r="AH139" s="147">
        <v>0</v>
      </c>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54"/>
      <c r="B140" s="155"/>
      <c r="C140" s="180" t="s">
        <v>298</v>
      </c>
      <c r="D140" s="157"/>
      <c r="E140" s="158">
        <v>103.2</v>
      </c>
      <c r="F140" s="156"/>
      <c r="G140" s="156"/>
      <c r="H140" s="156"/>
      <c r="I140" s="156"/>
      <c r="J140" s="156"/>
      <c r="K140" s="156"/>
      <c r="L140" s="156"/>
      <c r="M140" s="156"/>
      <c r="N140" s="156"/>
      <c r="O140" s="156"/>
      <c r="P140" s="156"/>
      <c r="Q140" s="156"/>
      <c r="R140" s="156"/>
      <c r="S140" s="156"/>
      <c r="T140" s="156"/>
      <c r="U140" s="156"/>
      <c r="V140" s="156"/>
      <c r="W140" s="156"/>
      <c r="X140" s="156"/>
      <c r="Y140" s="147"/>
      <c r="Z140" s="147"/>
      <c r="AA140" s="147"/>
      <c r="AB140" s="147"/>
      <c r="AC140" s="147"/>
      <c r="AD140" s="147"/>
      <c r="AE140" s="147"/>
      <c r="AF140" s="147"/>
      <c r="AG140" s="147" t="s">
        <v>176</v>
      </c>
      <c r="AH140" s="147">
        <v>0</v>
      </c>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180" t="s">
        <v>299</v>
      </c>
      <c r="D141" s="157"/>
      <c r="E141" s="158">
        <v>7.18</v>
      </c>
      <c r="F141" s="156"/>
      <c r="G141" s="156"/>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176</v>
      </c>
      <c r="AH141" s="147">
        <v>0</v>
      </c>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54"/>
      <c r="B142" s="155"/>
      <c r="C142" s="180" t="s">
        <v>300</v>
      </c>
      <c r="D142" s="157"/>
      <c r="E142" s="158">
        <v>6.36</v>
      </c>
      <c r="F142" s="156"/>
      <c r="G142" s="156"/>
      <c r="H142" s="156"/>
      <c r="I142" s="156"/>
      <c r="J142" s="156"/>
      <c r="K142" s="156"/>
      <c r="L142" s="156"/>
      <c r="M142" s="156"/>
      <c r="N142" s="156"/>
      <c r="O142" s="156"/>
      <c r="P142" s="156"/>
      <c r="Q142" s="156"/>
      <c r="R142" s="156"/>
      <c r="S142" s="156"/>
      <c r="T142" s="156"/>
      <c r="U142" s="156"/>
      <c r="V142" s="156"/>
      <c r="W142" s="156"/>
      <c r="X142" s="156"/>
      <c r="Y142" s="147"/>
      <c r="Z142" s="147"/>
      <c r="AA142" s="147"/>
      <c r="AB142" s="147"/>
      <c r="AC142" s="147"/>
      <c r="AD142" s="147"/>
      <c r="AE142" s="147"/>
      <c r="AF142" s="147"/>
      <c r="AG142" s="147" t="s">
        <v>176</v>
      </c>
      <c r="AH142" s="147">
        <v>0</v>
      </c>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x14ac:dyDescent="0.2">
      <c r="A143" s="154"/>
      <c r="B143" s="155"/>
      <c r="C143" s="241"/>
      <c r="D143" s="242"/>
      <c r="E143" s="242"/>
      <c r="F143" s="242"/>
      <c r="G143" s="242"/>
      <c r="H143" s="156"/>
      <c r="I143" s="156"/>
      <c r="J143" s="156"/>
      <c r="K143" s="156"/>
      <c r="L143" s="156"/>
      <c r="M143" s="156"/>
      <c r="N143" s="156"/>
      <c r="O143" s="156"/>
      <c r="P143" s="156"/>
      <c r="Q143" s="156"/>
      <c r="R143" s="156"/>
      <c r="S143" s="156"/>
      <c r="T143" s="156"/>
      <c r="U143" s="156"/>
      <c r="V143" s="156"/>
      <c r="W143" s="156"/>
      <c r="X143" s="156"/>
      <c r="Y143" s="147"/>
      <c r="Z143" s="147"/>
      <c r="AA143" s="147"/>
      <c r="AB143" s="147"/>
      <c r="AC143" s="147"/>
      <c r="AD143" s="147"/>
      <c r="AE143" s="147"/>
      <c r="AF143" s="147"/>
      <c r="AG143" s="147" t="s">
        <v>178</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x14ac:dyDescent="0.2">
      <c r="A144" s="169">
        <v>25</v>
      </c>
      <c r="B144" s="170" t="s">
        <v>301</v>
      </c>
      <c r="C144" s="179" t="s">
        <v>302</v>
      </c>
      <c r="D144" s="171" t="s">
        <v>243</v>
      </c>
      <c r="E144" s="172">
        <v>497.35</v>
      </c>
      <c r="F144" s="173"/>
      <c r="G144" s="174">
        <f>ROUND(E144*F144,2)</f>
        <v>0</v>
      </c>
      <c r="H144" s="173"/>
      <c r="I144" s="174">
        <f>ROUND(E144*H144,2)</f>
        <v>0</v>
      </c>
      <c r="J144" s="173"/>
      <c r="K144" s="174">
        <f>ROUND(E144*J144,2)</f>
        <v>0</v>
      </c>
      <c r="L144" s="174">
        <v>21</v>
      </c>
      <c r="M144" s="174">
        <f>G144*(1+L144/100)</f>
        <v>0</v>
      </c>
      <c r="N144" s="174">
        <v>0</v>
      </c>
      <c r="O144" s="174">
        <f>ROUND(E144*N144,2)</f>
        <v>0</v>
      </c>
      <c r="P144" s="174">
        <v>0</v>
      </c>
      <c r="Q144" s="174">
        <f>ROUND(E144*P144,2)</f>
        <v>0</v>
      </c>
      <c r="R144" s="174"/>
      <c r="S144" s="174" t="s">
        <v>287</v>
      </c>
      <c r="T144" s="175" t="s">
        <v>170</v>
      </c>
      <c r="U144" s="156">
        <v>0.05</v>
      </c>
      <c r="V144" s="156">
        <f>ROUND(E144*U144,2)</f>
        <v>24.87</v>
      </c>
      <c r="W144" s="156"/>
      <c r="X144" s="156" t="s">
        <v>171</v>
      </c>
      <c r="Y144" s="147"/>
      <c r="Z144" s="147"/>
      <c r="AA144" s="147"/>
      <c r="AB144" s="147"/>
      <c r="AC144" s="147"/>
      <c r="AD144" s="147"/>
      <c r="AE144" s="147"/>
      <c r="AF144" s="147"/>
      <c r="AG144" s="147" t="s">
        <v>172</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180" t="s">
        <v>281</v>
      </c>
      <c r="D145" s="157"/>
      <c r="E145" s="158">
        <v>497.35</v>
      </c>
      <c r="F145" s="156"/>
      <c r="G145" s="156"/>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176</v>
      </c>
      <c r="AH145" s="147">
        <v>5</v>
      </c>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1"/>
      <c r="D146" s="242"/>
      <c r="E146" s="242"/>
      <c r="F146" s="242"/>
      <c r="G146" s="242"/>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178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69">
        <v>26</v>
      </c>
      <c r="B147" s="170" t="s">
        <v>303</v>
      </c>
      <c r="C147" s="179" t="s">
        <v>304</v>
      </c>
      <c r="D147" s="171" t="s">
        <v>305</v>
      </c>
      <c r="E147" s="172">
        <v>525.45000000000005</v>
      </c>
      <c r="F147" s="173"/>
      <c r="G147" s="174">
        <f>ROUND(E147*F147,2)</f>
        <v>0</v>
      </c>
      <c r="H147" s="173"/>
      <c r="I147" s="174">
        <f>ROUND(E147*H147,2)</f>
        <v>0</v>
      </c>
      <c r="J147" s="173"/>
      <c r="K147" s="174">
        <f>ROUND(E147*J147,2)</f>
        <v>0</v>
      </c>
      <c r="L147" s="174">
        <v>21</v>
      </c>
      <c r="M147" s="174">
        <f>G147*(1+L147/100)</f>
        <v>0</v>
      </c>
      <c r="N147" s="174">
        <v>0</v>
      </c>
      <c r="O147" s="174">
        <f>ROUND(E147*N147,2)</f>
        <v>0</v>
      </c>
      <c r="P147" s="174">
        <v>0</v>
      </c>
      <c r="Q147" s="174">
        <f>ROUND(E147*P147,2)</f>
        <v>0</v>
      </c>
      <c r="R147" s="174"/>
      <c r="S147" s="174" t="s">
        <v>287</v>
      </c>
      <c r="T147" s="175" t="s">
        <v>306</v>
      </c>
      <c r="U147" s="156">
        <v>0.01</v>
      </c>
      <c r="V147" s="156">
        <f>ROUND(E147*U147,2)</f>
        <v>5.25</v>
      </c>
      <c r="W147" s="156"/>
      <c r="X147" s="156" t="s">
        <v>171</v>
      </c>
      <c r="Y147" s="147"/>
      <c r="Z147" s="147"/>
      <c r="AA147" s="147"/>
      <c r="AB147" s="147"/>
      <c r="AC147" s="147"/>
      <c r="AD147" s="147"/>
      <c r="AE147" s="147"/>
      <c r="AF147" s="147"/>
      <c r="AG147" s="147" t="s">
        <v>172</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x14ac:dyDescent="0.2">
      <c r="A148" s="154"/>
      <c r="B148" s="155"/>
      <c r="C148" s="247" t="s">
        <v>307</v>
      </c>
      <c r="D148" s="248"/>
      <c r="E148" s="248"/>
      <c r="F148" s="248"/>
      <c r="G148" s="248"/>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238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54"/>
      <c r="B149" s="155"/>
      <c r="C149" s="180" t="s">
        <v>294</v>
      </c>
      <c r="D149" s="157"/>
      <c r="E149" s="158">
        <v>7.35</v>
      </c>
      <c r="F149" s="156"/>
      <c r="G149" s="156"/>
      <c r="H149" s="156"/>
      <c r="I149" s="156"/>
      <c r="J149" s="156"/>
      <c r="K149" s="156"/>
      <c r="L149" s="156"/>
      <c r="M149" s="156"/>
      <c r="N149" s="156"/>
      <c r="O149" s="156"/>
      <c r="P149" s="156"/>
      <c r="Q149" s="156"/>
      <c r="R149" s="156"/>
      <c r="S149" s="156"/>
      <c r="T149" s="156"/>
      <c r="U149" s="156"/>
      <c r="V149" s="156"/>
      <c r="W149" s="156"/>
      <c r="X149" s="156"/>
      <c r="Y149" s="147"/>
      <c r="Z149" s="147"/>
      <c r="AA149" s="147"/>
      <c r="AB149" s="147"/>
      <c r="AC149" s="147"/>
      <c r="AD149" s="147"/>
      <c r="AE149" s="147"/>
      <c r="AF149" s="147"/>
      <c r="AG149" s="147" t="s">
        <v>176</v>
      </c>
      <c r="AH149" s="147">
        <v>0</v>
      </c>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180" t="s">
        <v>295</v>
      </c>
      <c r="D150" s="157"/>
      <c r="E150" s="158">
        <v>15.6</v>
      </c>
      <c r="F150" s="156"/>
      <c r="G150" s="156"/>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176</v>
      </c>
      <c r="AH150" s="147">
        <v>0</v>
      </c>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54"/>
      <c r="B151" s="155"/>
      <c r="C151" s="180" t="s">
        <v>296</v>
      </c>
      <c r="D151" s="157"/>
      <c r="E151" s="158">
        <v>333.9</v>
      </c>
      <c r="F151" s="156"/>
      <c r="G151" s="156"/>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176</v>
      </c>
      <c r="AH151" s="147">
        <v>0</v>
      </c>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x14ac:dyDescent="0.2">
      <c r="A152" s="154"/>
      <c r="B152" s="155"/>
      <c r="C152" s="180" t="s">
        <v>308</v>
      </c>
      <c r="D152" s="157"/>
      <c r="E152" s="158">
        <v>28.512</v>
      </c>
      <c r="F152" s="156"/>
      <c r="G152" s="156"/>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176</v>
      </c>
      <c r="AH152" s="147">
        <v>0</v>
      </c>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x14ac:dyDescent="0.2">
      <c r="A153" s="154"/>
      <c r="B153" s="155"/>
      <c r="C153" s="180" t="s">
        <v>309</v>
      </c>
      <c r="D153" s="157"/>
      <c r="E153" s="158">
        <v>123.84</v>
      </c>
      <c r="F153" s="156"/>
      <c r="G153" s="156"/>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176</v>
      </c>
      <c r="AH153" s="147">
        <v>0</v>
      </c>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x14ac:dyDescent="0.2">
      <c r="A154" s="154"/>
      <c r="B154" s="155"/>
      <c r="C154" s="180" t="s">
        <v>310</v>
      </c>
      <c r="D154" s="157"/>
      <c r="E154" s="158">
        <v>8.6159999999999997</v>
      </c>
      <c r="F154" s="156"/>
      <c r="G154" s="156"/>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176</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180" t="s">
        <v>311</v>
      </c>
      <c r="D155" s="157"/>
      <c r="E155" s="158">
        <v>7.6319999999999997</v>
      </c>
      <c r="F155" s="156"/>
      <c r="G155" s="156"/>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176</v>
      </c>
      <c r="AH155" s="147">
        <v>0</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54"/>
      <c r="B156" s="155"/>
      <c r="C156" s="241"/>
      <c r="D156" s="242"/>
      <c r="E156" s="242"/>
      <c r="F156" s="242"/>
      <c r="G156" s="242"/>
      <c r="H156" s="156"/>
      <c r="I156" s="156"/>
      <c r="J156" s="156"/>
      <c r="K156" s="156"/>
      <c r="L156" s="156"/>
      <c r="M156" s="156"/>
      <c r="N156" s="156"/>
      <c r="O156" s="156"/>
      <c r="P156" s="156"/>
      <c r="Q156" s="156"/>
      <c r="R156" s="156"/>
      <c r="S156" s="156"/>
      <c r="T156" s="156"/>
      <c r="U156" s="156"/>
      <c r="V156" s="156"/>
      <c r="W156" s="156"/>
      <c r="X156" s="156"/>
      <c r="Y156" s="147"/>
      <c r="Z156" s="147"/>
      <c r="AA156" s="147"/>
      <c r="AB156" s="147"/>
      <c r="AC156" s="147"/>
      <c r="AD156" s="147"/>
      <c r="AE156" s="147"/>
      <c r="AF156" s="147"/>
      <c r="AG156" s="147" t="s">
        <v>178</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x14ac:dyDescent="0.2">
      <c r="A157" s="163" t="s">
        <v>163</v>
      </c>
      <c r="B157" s="164" t="s">
        <v>110</v>
      </c>
      <c r="C157" s="178" t="s">
        <v>111</v>
      </c>
      <c r="D157" s="165"/>
      <c r="E157" s="166"/>
      <c r="F157" s="167"/>
      <c r="G157" s="167">
        <f>SUMIF(AG158:AG281,"&lt;&gt;NOR",G158:G281)</f>
        <v>0</v>
      </c>
      <c r="H157" s="167"/>
      <c r="I157" s="167">
        <f>SUM(I158:I281)</f>
        <v>0</v>
      </c>
      <c r="J157" s="167"/>
      <c r="K157" s="167">
        <f>SUM(K158:K281)</f>
        <v>0</v>
      </c>
      <c r="L157" s="167"/>
      <c r="M157" s="167">
        <f>SUM(M158:M281)</f>
        <v>0</v>
      </c>
      <c r="N157" s="167"/>
      <c r="O157" s="167">
        <f>SUM(O158:O281)</f>
        <v>0.02</v>
      </c>
      <c r="P157" s="167"/>
      <c r="Q157" s="167">
        <f>SUM(Q158:Q281)</f>
        <v>169.48</v>
      </c>
      <c r="R157" s="167"/>
      <c r="S157" s="167"/>
      <c r="T157" s="168"/>
      <c r="U157" s="162"/>
      <c r="V157" s="162">
        <f>SUM(V158:V281)</f>
        <v>850.20999999999992</v>
      </c>
      <c r="W157" s="162"/>
      <c r="X157" s="162"/>
      <c r="AG157" t="s">
        <v>164</v>
      </c>
    </row>
    <row r="158" spans="1:60" outlineLevel="1" x14ac:dyDescent="0.2">
      <c r="A158" s="169">
        <v>27</v>
      </c>
      <c r="B158" s="170" t="s">
        <v>312</v>
      </c>
      <c r="C158" s="179" t="s">
        <v>313</v>
      </c>
      <c r="D158" s="171" t="s">
        <v>243</v>
      </c>
      <c r="E158" s="172">
        <v>11.875</v>
      </c>
      <c r="F158" s="173"/>
      <c r="G158" s="174">
        <f>ROUND(E158*F158,2)</f>
        <v>0</v>
      </c>
      <c r="H158" s="173"/>
      <c r="I158" s="174">
        <f>ROUND(E158*H158,2)</f>
        <v>0</v>
      </c>
      <c r="J158" s="173"/>
      <c r="K158" s="174">
        <f>ROUND(E158*J158,2)</f>
        <v>0</v>
      </c>
      <c r="L158" s="174">
        <v>21</v>
      </c>
      <c r="M158" s="174">
        <f>G158*(1+L158/100)</f>
        <v>0</v>
      </c>
      <c r="N158" s="174">
        <v>0</v>
      </c>
      <c r="O158" s="174">
        <f>ROUND(E158*N158,2)</f>
        <v>0</v>
      </c>
      <c r="P158" s="174">
        <v>2</v>
      </c>
      <c r="Q158" s="174">
        <f>ROUND(E158*P158,2)</f>
        <v>23.75</v>
      </c>
      <c r="R158" s="174" t="s">
        <v>314</v>
      </c>
      <c r="S158" s="174" t="s">
        <v>169</v>
      </c>
      <c r="T158" s="175" t="s">
        <v>170</v>
      </c>
      <c r="U158" s="156">
        <v>6.44</v>
      </c>
      <c r="V158" s="156">
        <f>ROUND(E158*U158,2)</f>
        <v>76.48</v>
      </c>
      <c r="W158" s="156"/>
      <c r="X158" s="156" t="s">
        <v>171</v>
      </c>
      <c r="Y158" s="147"/>
      <c r="Z158" s="147"/>
      <c r="AA158" s="147"/>
      <c r="AB158" s="147"/>
      <c r="AC158" s="147"/>
      <c r="AD158" s="147"/>
      <c r="AE158" s="147"/>
      <c r="AF158" s="147"/>
      <c r="AG158" s="147" t="s">
        <v>172</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5" t="s">
        <v>315</v>
      </c>
      <c r="D159" s="246"/>
      <c r="E159" s="246"/>
      <c r="F159" s="246"/>
      <c r="G159" s="246"/>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174</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x14ac:dyDescent="0.2">
      <c r="A160" s="154"/>
      <c r="B160" s="155"/>
      <c r="C160" s="180" t="s">
        <v>316</v>
      </c>
      <c r="D160" s="157"/>
      <c r="E160" s="158"/>
      <c r="F160" s="156"/>
      <c r="G160" s="156"/>
      <c r="H160" s="156"/>
      <c r="I160" s="156"/>
      <c r="J160" s="156"/>
      <c r="K160" s="156"/>
      <c r="L160" s="156"/>
      <c r="M160" s="156"/>
      <c r="N160" s="156"/>
      <c r="O160" s="156"/>
      <c r="P160" s="156"/>
      <c r="Q160" s="156"/>
      <c r="R160" s="156"/>
      <c r="S160" s="156"/>
      <c r="T160" s="156"/>
      <c r="U160" s="156"/>
      <c r="V160" s="156"/>
      <c r="W160" s="156"/>
      <c r="X160" s="156"/>
      <c r="Y160" s="147"/>
      <c r="Z160" s="147"/>
      <c r="AA160" s="147"/>
      <c r="AB160" s="147"/>
      <c r="AC160" s="147"/>
      <c r="AD160" s="147"/>
      <c r="AE160" s="147"/>
      <c r="AF160" s="147"/>
      <c r="AG160" s="147" t="s">
        <v>176</v>
      </c>
      <c r="AH160" s="147">
        <v>0</v>
      </c>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x14ac:dyDescent="0.2">
      <c r="A161" s="154"/>
      <c r="B161" s="155"/>
      <c r="C161" s="180" t="s">
        <v>317</v>
      </c>
      <c r="D161" s="157"/>
      <c r="E161" s="158">
        <v>4.5</v>
      </c>
      <c r="F161" s="156"/>
      <c r="G161" s="156"/>
      <c r="H161" s="156"/>
      <c r="I161" s="156"/>
      <c r="J161" s="156"/>
      <c r="K161" s="156"/>
      <c r="L161" s="156"/>
      <c r="M161" s="156"/>
      <c r="N161" s="156"/>
      <c r="O161" s="156"/>
      <c r="P161" s="156"/>
      <c r="Q161" s="156"/>
      <c r="R161" s="156"/>
      <c r="S161" s="156"/>
      <c r="T161" s="156"/>
      <c r="U161" s="156"/>
      <c r="V161" s="156"/>
      <c r="W161" s="156"/>
      <c r="X161" s="156"/>
      <c r="Y161" s="147"/>
      <c r="Z161" s="147"/>
      <c r="AA161" s="147"/>
      <c r="AB161" s="147"/>
      <c r="AC161" s="147"/>
      <c r="AD161" s="147"/>
      <c r="AE161" s="147"/>
      <c r="AF161" s="147"/>
      <c r="AG161" s="147" t="s">
        <v>176</v>
      </c>
      <c r="AH161" s="147">
        <v>0</v>
      </c>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x14ac:dyDescent="0.2">
      <c r="A162" s="154"/>
      <c r="B162" s="155"/>
      <c r="C162" s="180" t="s">
        <v>318</v>
      </c>
      <c r="D162" s="157"/>
      <c r="E162" s="158"/>
      <c r="F162" s="156"/>
      <c r="G162" s="156"/>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176</v>
      </c>
      <c r="AH162" s="147">
        <v>0</v>
      </c>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x14ac:dyDescent="0.2">
      <c r="A163" s="154"/>
      <c r="B163" s="155"/>
      <c r="C163" s="180" t="s">
        <v>319</v>
      </c>
      <c r="D163" s="157"/>
      <c r="E163" s="158">
        <v>0.375</v>
      </c>
      <c r="F163" s="156"/>
      <c r="G163" s="156"/>
      <c r="H163" s="156"/>
      <c r="I163" s="156"/>
      <c r="J163" s="156"/>
      <c r="K163" s="156"/>
      <c r="L163" s="156"/>
      <c r="M163" s="156"/>
      <c r="N163" s="156"/>
      <c r="O163" s="156"/>
      <c r="P163" s="156"/>
      <c r="Q163" s="156"/>
      <c r="R163" s="156"/>
      <c r="S163" s="156"/>
      <c r="T163" s="156"/>
      <c r="U163" s="156"/>
      <c r="V163" s="156"/>
      <c r="W163" s="156"/>
      <c r="X163" s="156"/>
      <c r="Y163" s="147"/>
      <c r="Z163" s="147"/>
      <c r="AA163" s="147"/>
      <c r="AB163" s="147"/>
      <c r="AC163" s="147"/>
      <c r="AD163" s="147"/>
      <c r="AE163" s="147"/>
      <c r="AF163" s="147"/>
      <c r="AG163" s="147" t="s">
        <v>176</v>
      </c>
      <c r="AH163" s="147">
        <v>0</v>
      </c>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x14ac:dyDescent="0.2">
      <c r="A164" s="154"/>
      <c r="B164" s="155"/>
      <c r="C164" s="180" t="s">
        <v>320</v>
      </c>
      <c r="D164" s="157"/>
      <c r="E164" s="158"/>
      <c r="F164" s="156"/>
      <c r="G164" s="156"/>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176</v>
      </c>
      <c r="AH164" s="147">
        <v>0</v>
      </c>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54"/>
      <c r="B165" s="155"/>
      <c r="C165" s="180" t="s">
        <v>321</v>
      </c>
      <c r="D165" s="157"/>
      <c r="E165" s="158">
        <v>7</v>
      </c>
      <c r="F165" s="156"/>
      <c r="G165" s="156"/>
      <c r="H165" s="156"/>
      <c r="I165" s="156"/>
      <c r="J165" s="156"/>
      <c r="K165" s="156"/>
      <c r="L165" s="156"/>
      <c r="M165" s="156"/>
      <c r="N165" s="156"/>
      <c r="O165" s="156"/>
      <c r="P165" s="156"/>
      <c r="Q165" s="156"/>
      <c r="R165" s="156"/>
      <c r="S165" s="156"/>
      <c r="T165" s="156"/>
      <c r="U165" s="156"/>
      <c r="V165" s="156"/>
      <c r="W165" s="156"/>
      <c r="X165" s="156"/>
      <c r="Y165" s="147"/>
      <c r="Z165" s="147"/>
      <c r="AA165" s="147"/>
      <c r="AB165" s="147"/>
      <c r="AC165" s="147"/>
      <c r="AD165" s="147"/>
      <c r="AE165" s="147"/>
      <c r="AF165" s="147"/>
      <c r="AG165" s="147" t="s">
        <v>176</v>
      </c>
      <c r="AH165" s="147">
        <v>0</v>
      </c>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x14ac:dyDescent="0.2">
      <c r="A166" s="154"/>
      <c r="B166" s="155"/>
      <c r="C166" s="241"/>
      <c r="D166" s="242"/>
      <c r="E166" s="242"/>
      <c r="F166" s="242"/>
      <c r="G166" s="242"/>
      <c r="H166" s="156"/>
      <c r="I166" s="156"/>
      <c r="J166" s="156"/>
      <c r="K166" s="156"/>
      <c r="L166" s="156"/>
      <c r="M166" s="156"/>
      <c r="N166" s="156"/>
      <c r="O166" s="156"/>
      <c r="P166" s="156"/>
      <c r="Q166" s="156"/>
      <c r="R166" s="156"/>
      <c r="S166" s="156"/>
      <c r="T166" s="156"/>
      <c r="U166" s="156"/>
      <c r="V166" s="156"/>
      <c r="W166" s="156"/>
      <c r="X166" s="156"/>
      <c r="Y166" s="147"/>
      <c r="Z166" s="147"/>
      <c r="AA166" s="147"/>
      <c r="AB166" s="147"/>
      <c r="AC166" s="147"/>
      <c r="AD166" s="147"/>
      <c r="AE166" s="147"/>
      <c r="AF166" s="147"/>
      <c r="AG166" s="147" t="s">
        <v>178</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x14ac:dyDescent="0.2">
      <c r="A167" s="169">
        <v>28</v>
      </c>
      <c r="B167" s="170" t="s">
        <v>322</v>
      </c>
      <c r="C167" s="179" t="s">
        <v>323</v>
      </c>
      <c r="D167" s="171" t="s">
        <v>243</v>
      </c>
      <c r="E167" s="172">
        <v>51.6</v>
      </c>
      <c r="F167" s="173"/>
      <c r="G167" s="174">
        <f>ROUND(E167*F167,2)</f>
        <v>0</v>
      </c>
      <c r="H167" s="173"/>
      <c r="I167" s="174">
        <f>ROUND(E167*H167,2)</f>
        <v>0</v>
      </c>
      <c r="J167" s="173"/>
      <c r="K167" s="174">
        <f>ROUND(E167*J167,2)</f>
        <v>0</v>
      </c>
      <c r="L167" s="174">
        <v>21</v>
      </c>
      <c r="M167" s="174">
        <f>G167*(1+L167/100)</f>
        <v>0</v>
      </c>
      <c r="N167" s="174">
        <v>0</v>
      </c>
      <c r="O167" s="174">
        <f>ROUND(E167*N167,2)</f>
        <v>0</v>
      </c>
      <c r="P167" s="174">
        <v>2.4</v>
      </c>
      <c r="Q167" s="174">
        <f>ROUND(E167*P167,2)</f>
        <v>123.84</v>
      </c>
      <c r="R167" s="174" t="s">
        <v>314</v>
      </c>
      <c r="S167" s="174" t="s">
        <v>169</v>
      </c>
      <c r="T167" s="175" t="s">
        <v>170</v>
      </c>
      <c r="U167" s="156">
        <v>13.3</v>
      </c>
      <c r="V167" s="156">
        <f>ROUND(E167*U167,2)</f>
        <v>686.28</v>
      </c>
      <c r="W167" s="156"/>
      <c r="X167" s="156" t="s">
        <v>171</v>
      </c>
      <c r="Y167" s="147"/>
      <c r="Z167" s="147"/>
      <c r="AA167" s="147"/>
      <c r="AB167" s="147"/>
      <c r="AC167" s="147"/>
      <c r="AD167" s="147"/>
      <c r="AE167" s="147"/>
      <c r="AF167" s="147"/>
      <c r="AG167" s="147" t="s">
        <v>172</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245" t="s">
        <v>324</v>
      </c>
      <c r="D168" s="246"/>
      <c r="E168" s="246"/>
      <c r="F168" s="246"/>
      <c r="G168" s="246"/>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174</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x14ac:dyDescent="0.2">
      <c r="A169" s="154"/>
      <c r="B169" s="155"/>
      <c r="C169" s="180" t="s">
        <v>325</v>
      </c>
      <c r="D169" s="157"/>
      <c r="E169" s="158"/>
      <c r="F169" s="156"/>
      <c r="G169" s="156"/>
      <c r="H169" s="156"/>
      <c r="I169" s="156"/>
      <c r="J169" s="156"/>
      <c r="K169" s="156"/>
      <c r="L169" s="156"/>
      <c r="M169" s="156"/>
      <c r="N169" s="156"/>
      <c r="O169" s="156"/>
      <c r="P169" s="156"/>
      <c r="Q169" s="156"/>
      <c r="R169" s="156"/>
      <c r="S169" s="156"/>
      <c r="T169" s="156"/>
      <c r="U169" s="156"/>
      <c r="V169" s="156"/>
      <c r="W169" s="156"/>
      <c r="X169" s="156"/>
      <c r="Y169" s="147"/>
      <c r="Z169" s="147"/>
      <c r="AA169" s="147"/>
      <c r="AB169" s="147"/>
      <c r="AC169" s="147"/>
      <c r="AD169" s="147"/>
      <c r="AE169" s="147"/>
      <c r="AF169" s="147"/>
      <c r="AG169" s="147" t="s">
        <v>176</v>
      </c>
      <c r="AH169" s="147">
        <v>0</v>
      </c>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x14ac:dyDescent="0.2">
      <c r="A170" s="154"/>
      <c r="B170" s="155"/>
      <c r="C170" s="180" t="s">
        <v>326</v>
      </c>
      <c r="D170" s="157"/>
      <c r="E170" s="158">
        <v>1.6</v>
      </c>
      <c r="F170" s="156"/>
      <c r="G170" s="156"/>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176</v>
      </c>
      <c r="AH170" s="147">
        <v>0</v>
      </c>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x14ac:dyDescent="0.2">
      <c r="A171" s="154"/>
      <c r="B171" s="155"/>
      <c r="C171" s="180" t="s">
        <v>327</v>
      </c>
      <c r="D171" s="157"/>
      <c r="E171" s="158"/>
      <c r="F171" s="156"/>
      <c r="G171" s="156"/>
      <c r="H171" s="156"/>
      <c r="I171" s="156"/>
      <c r="J171" s="156"/>
      <c r="K171" s="156"/>
      <c r="L171" s="156"/>
      <c r="M171" s="156"/>
      <c r="N171" s="156"/>
      <c r="O171" s="156"/>
      <c r="P171" s="156"/>
      <c r="Q171" s="156"/>
      <c r="R171" s="156"/>
      <c r="S171" s="156"/>
      <c r="T171" s="156"/>
      <c r="U171" s="156"/>
      <c r="V171" s="156"/>
      <c r="W171" s="156"/>
      <c r="X171" s="156"/>
      <c r="Y171" s="147"/>
      <c r="Z171" s="147"/>
      <c r="AA171" s="147"/>
      <c r="AB171" s="147"/>
      <c r="AC171" s="147"/>
      <c r="AD171" s="147"/>
      <c r="AE171" s="147"/>
      <c r="AF171" s="147"/>
      <c r="AG171" s="147" t="s">
        <v>176</v>
      </c>
      <c r="AH171" s="147">
        <v>0</v>
      </c>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x14ac:dyDescent="0.2">
      <c r="A172" s="154"/>
      <c r="B172" s="155"/>
      <c r="C172" s="180" t="s">
        <v>328</v>
      </c>
      <c r="D172" s="157"/>
      <c r="E172" s="158">
        <v>18</v>
      </c>
      <c r="F172" s="156"/>
      <c r="G172" s="156"/>
      <c r="H172" s="156"/>
      <c r="I172" s="156"/>
      <c r="J172" s="156"/>
      <c r="K172" s="156"/>
      <c r="L172" s="156"/>
      <c r="M172" s="156"/>
      <c r="N172" s="156"/>
      <c r="O172" s="156"/>
      <c r="P172" s="156"/>
      <c r="Q172" s="156"/>
      <c r="R172" s="156"/>
      <c r="S172" s="156"/>
      <c r="T172" s="156"/>
      <c r="U172" s="156"/>
      <c r="V172" s="156"/>
      <c r="W172" s="156"/>
      <c r="X172" s="156"/>
      <c r="Y172" s="147"/>
      <c r="Z172" s="147"/>
      <c r="AA172" s="147"/>
      <c r="AB172" s="147"/>
      <c r="AC172" s="147"/>
      <c r="AD172" s="147"/>
      <c r="AE172" s="147"/>
      <c r="AF172" s="147"/>
      <c r="AG172" s="147" t="s">
        <v>176</v>
      </c>
      <c r="AH172" s="147">
        <v>0</v>
      </c>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180" t="s">
        <v>329</v>
      </c>
      <c r="D173" s="157"/>
      <c r="E173" s="158"/>
      <c r="F173" s="156"/>
      <c r="G173" s="156"/>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176</v>
      </c>
      <c r="AH173" s="147">
        <v>0</v>
      </c>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x14ac:dyDescent="0.2">
      <c r="A174" s="154"/>
      <c r="B174" s="155"/>
      <c r="C174" s="180" t="s">
        <v>330</v>
      </c>
      <c r="D174" s="157"/>
      <c r="E174" s="158">
        <v>14.4</v>
      </c>
      <c r="F174" s="156"/>
      <c r="G174" s="156"/>
      <c r="H174" s="156"/>
      <c r="I174" s="156"/>
      <c r="J174" s="156"/>
      <c r="K174" s="156"/>
      <c r="L174" s="156"/>
      <c r="M174" s="156"/>
      <c r="N174" s="156"/>
      <c r="O174" s="156"/>
      <c r="P174" s="156"/>
      <c r="Q174" s="156"/>
      <c r="R174" s="156"/>
      <c r="S174" s="156"/>
      <c r="T174" s="156"/>
      <c r="U174" s="156"/>
      <c r="V174" s="156"/>
      <c r="W174" s="156"/>
      <c r="X174" s="156"/>
      <c r="Y174" s="147"/>
      <c r="Z174" s="147"/>
      <c r="AA174" s="147"/>
      <c r="AB174" s="147"/>
      <c r="AC174" s="147"/>
      <c r="AD174" s="147"/>
      <c r="AE174" s="147"/>
      <c r="AF174" s="147"/>
      <c r="AG174" s="147" t="s">
        <v>176</v>
      </c>
      <c r="AH174" s="147">
        <v>0</v>
      </c>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x14ac:dyDescent="0.2">
      <c r="A175" s="154"/>
      <c r="B175" s="155"/>
      <c r="C175" s="180" t="s">
        <v>331</v>
      </c>
      <c r="D175" s="157"/>
      <c r="E175" s="158"/>
      <c r="F175" s="156"/>
      <c r="G175" s="156"/>
      <c r="H175" s="156"/>
      <c r="I175" s="156"/>
      <c r="J175" s="156"/>
      <c r="K175" s="156"/>
      <c r="L175" s="156"/>
      <c r="M175" s="156"/>
      <c r="N175" s="156"/>
      <c r="O175" s="156"/>
      <c r="P175" s="156"/>
      <c r="Q175" s="156"/>
      <c r="R175" s="156"/>
      <c r="S175" s="156"/>
      <c r="T175" s="156"/>
      <c r="U175" s="156"/>
      <c r="V175" s="156"/>
      <c r="W175" s="156"/>
      <c r="X175" s="156"/>
      <c r="Y175" s="147"/>
      <c r="Z175" s="147"/>
      <c r="AA175" s="147"/>
      <c r="AB175" s="147"/>
      <c r="AC175" s="147"/>
      <c r="AD175" s="147"/>
      <c r="AE175" s="147"/>
      <c r="AF175" s="147"/>
      <c r="AG175" s="147" t="s">
        <v>176</v>
      </c>
      <c r="AH175" s="147">
        <v>0</v>
      </c>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x14ac:dyDescent="0.2">
      <c r="A176" s="154"/>
      <c r="B176" s="155"/>
      <c r="C176" s="180" t="s">
        <v>332</v>
      </c>
      <c r="D176" s="157"/>
      <c r="E176" s="158">
        <v>13.5</v>
      </c>
      <c r="F176" s="156"/>
      <c r="G176" s="156"/>
      <c r="H176" s="156"/>
      <c r="I176" s="156"/>
      <c r="J176" s="156"/>
      <c r="K176" s="156"/>
      <c r="L176" s="156"/>
      <c r="M176" s="156"/>
      <c r="N176" s="156"/>
      <c r="O176" s="156"/>
      <c r="P176" s="156"/>
      <c r="Q176" s="156"/>
      <c r="R176" s="156"/>
      <c r="S176" s="156"/>
      <c r="T176" s="156"/>
      <c r="U176" s="156"/>
      <c r="V176" s="156"/>
      <c r="W176" s="156"/>
      <c r="X176" s="156"/>
      <c r="Y176" s="147"/>
      <c r="Z176" s="147"/>
      <c r="AA176" s="147"/>
      <c r="AB176" s="147"/>
      <c r="AC176" s="147"/>
      <c r="AD176" s="147"/>
      <c r="AE176" s="147"/>
      <c r="AF176" s="147"/>
      <c r="AG176" s="147" t="s">
        <v>176</v>
      </c>
      <c r="AH176" s="147">
        <v>0</v>
      </c>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x14ac:dyDescent="0.2">
      <c r="A177" s="154"/>
      <c r="B177" s="155"/>
      <c r="C177" s="180" t="s">
        <v>333</v>
      </c>
      <c r="D177" s="157"/>
      <c r="E177" s="158"/>
      <c r="F177" s="156"/>
      <c r="G177" s="156"/>
      <c r="H177" s="156"/>
      <c r="I177" s="156"/>
      <c r="J177" s="156"/>
      <c r="K177" s="156"/>
      <c r="L177" s="156"/>
      <c r="M177" s="156"/>
      <c r="N177" s="156"/>
      <c r="O177" s="156"/>
      <c r="P177" s="156"/>
      <c r="Q177" s="156"/>
      <c r="R177" s="156"/>
      <c r="S177" s="156"/>
      <c r="T177" s="156"/>
      <c r="U177" s="156"/>
      <c r="V177" s="156"/>
      <c r="W177" s="156"/>
      <c r="X177" s="156"/>
      <c r="Y177" s="147"/>
      <c r="Z177" s="147"/>
      <c r="AA177" s="147"/>
      <c r="AB177" s="147"/>
      <c r="AC177" s="147"/>
      <c r="AD177" s="147"/>
      <c r="AE177" s="147"/>
      <c r="AF177" s="147"/>
      <c r="AG177" s="147" t="s">
        <v>176</v>
      </c>
      <c r="AH177" s="147">
        <v>0</v>
      </c>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ht="45" outlineLevel="1" x14ac:dyDescent="0.2">
      <c r="A178" s="154"/>
      <c r="B178" s="155"/>
      <c r="C178" s="180" t="s">
        <v>334</v>
      </c>
      <c r="D178" s="157"/>
      <c r="E178" s="158">
        <v>4.0999999999999996</v>
      </c>
      <c r="F178" s="156"/>
      <c r="G178" s="156"/>
      <c r="H178" s="156"/>
      <c r="I178" s="156"/>
      <c r="J178" s="156"/>
      <c r="K178" s="156"/>
      <c r="L178" s="156"/>
      <c r="M178" s="156"/>
      <c r="N178" s="156"/>
      <c r="O178" s="156"/>
      <c r="P178" s="156"/>
      <c r="Q178" s="156"/>
      <c r="R178" s="156"/>
      <c r="S178" s="156"/>
      <c r="T178" s="156"/>
      <c r="U178" s="156"/>
      <c r="V178" s="156"/>
      <c r="W178" s="156"/>
      <c r="X178" s="156"/>
      <c r="Y178" s="147"/>
      <c r="Z178" s="147"/>
      <c r="AA178" s="147"/>
      <c r="AB178" s="147"/>
      <c r="AC178" s="147"/>
      <c r="AD178" s="147"/>
      <c r="AE178" s="147"/>
      <c r="AF178" s="147"/>
      <c r="AG178" s="147" t="s">
        <v>176</v>
      </c>
      <c r="AH178" s="147">
        <v>0</v>
      </c>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x14ac:dyDescent="0.2">
      <c r="A179" s="154"/>
      <c r="B179" s="155"/>
      <c r="C179" s="241"/>
      <c r="D179" s="242"/>
      <c r="E179" s="242"/>
      <c r="F179" s="242"/>
      <c r="G179" s="242"/>
      <c r="H179" s="156"/>
      <c r="I179" s="156"/>
      <c r="J179" s="156"/>
      <c r="K179" s="156"/>
      <c r="L179" s="156"/>
      <c r="M179" s="156"/>
      <c r="N179" s="156"/>
      <c r="O179" s="156"/>
      <c r="P179" s="156"/>
      <c r="Q179" s="156"/>
      <c r="R179" s="156"/>
      <c r="S179" s="156"/>
      <c r="T179" s="156"/>
      <c r="U179" s="156"/>
      <c r="V179" s="156"/>
      <c r="W179" s="156"/>
      <c r="X179" s="156"/>
      <c r="Y179" s="147"/>
      <c r="Z179" s="147"/>
      <c r="AA179" s="147"/>
      <c r="AB179" s="147"/>
      <c r="AC179" s="147"/>
      <c r="AD179" s="147"/>
      <c r="AE179" s="147"/>
      <c r="AF179" s="147"/>
      <c r="AG179" s="147" t="s">
        <v>178</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x14ac:dyDescent="0.2">
      <c r="A180" s="169">
        <v>29</v>
      </c>
      <c r="B180" s="170" t="s">
        <v>335</v>
      </c>
      <c r="C180" s="179" t="s">
        <v>336</v>
      </c>
      <c r="D180" s="171" t="s">
        <v>243</v>
      </c>
      <c r="E180" s="172">
        <v>3.5874999999999999</v>
      </c>
      <c r="F180" s="173"/>
      <c r="G180" s="174">
        <f>ROUND(E180*F180,2)</f>
        <v>0</v>
      </c>
      <c r="H180" s="173"/>
      <c r="I180" s="174">
        <f>ROUND(E180*H180,2)</f>
        <v>0</v>
      </c>
      <c r="J180" s="173"/>
      <c r="K180" s="174">
        <f>ROUND(E180*J180,2)</f>
        <v>0</v>
      </c>
      <c r="L180" s="174">
        <v>21</v>
      </c>
      <c r="M180" s="174">
        <f>G180*(1+L180/100)</f>
        <v>0</v>
      </c>
      <c r="N180" s="174">
        <v>1.47E-3</v>
      </c>
      <c r="O180" s="174">
        <f>ROUND(E180*N180,2)</f>
        <v>0.01</v>
      </c>
      <c r="P180" s="174">
        <v>2.4</v>
      </c>
      <c r="Q180" s="174">
        <f>ROUND(E180*P180,2)</f>
        <v>8.61</v>
      </c>
      <c r="R180" s="174" t="s">
        <v>314</v>
      </c>
      <c r="S180" s="174" t="s">
        <v>169</v>
      </c>
      <c r="T180" s="175" t="s">
        <v>170</v>
      </c>
      <c r="U180" s="156">
        <v>8.5</v>
      </c>
      <c r="V180" s="156">
        <f>ROUND(E180*U180,2)</f>
        <v>30.49</v>
      </c>
      <c r="W180" s="156"/>
      <c r="X180" s="156" t="s">
        <v>171</v>
      </c>
      <c r="Y180" s="147"/>
      <c r="Z180" s="147"/>
      <c r="AA180" s="147"/>
      <c r="AB180" s="147"/>
      <c r="AC180" s="147"/>
      <c r="AD180" s="147"/>
      <c r="AE180" s="147"/>
      <c r="AF180" s="147"/>
      <c r="AG180" s="147" t="s">
        <v>172</v>
      </c>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ht="22.5" outlineLevel="1" x14ac:dyDescent="0.2">
      <c r="A181" s="154"/>
      <c r="B181" s="155"/>
      <c r="C181" s="245" t="s">
        <v>337</v>
      </c>
      <c r="D181" s="246"/>
      <c r="E181" s="246"/>
      <c r="F181" s="246"/>
      <c r="G181" s="246"/>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174</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76" t="str">
        <f>C181</f>
        <v>nebo vybourání otvorů průřezové plochy přes 4 m2 ve zdivu železobetonovém, včetně pomocného lešení o výšce podlahy do 1900 mm a pro zatížení do 1,5 kPa  (150 kg/m2),</v>
      </c>
      <c r="BB181" s="147"/>
      <c r="BC181" s="147"/>
      <c r="BD181" s="147"/>
      <c r="BE181" s="147"/>
      <c r="BF181" s="147"/>
      <c r="BG181" s="147"/>
      <c r="BH181" s="147"/>
    </row>
    <row r="182" spans="1:60" outlineLevel="1" x14ac:dyDescent="0.2">
      <c r="A182" s="154"/>
      <c r="B182" s="155"/>
      <c r="C182" s="249" t="s">
        <v>338</v>
      </c>
      <c r="D182" s="250"/>
      <c r="E182" s="250"/>
      <c r="F182" s="250"/>
      <c r="G182" s="250"/>
      <c r="H182" s="156"/>
      <c r="I182" s="156"/>
      <c r="J182" s="156"/>
      <c r="K182" s="156"/>
      <c r="L182" s="156"/>
      <c r="M182" s="156"/>
      <c r="N182" s="156"/>
      <c r="O182" s="156"/>
      <c r="P182" s="156"/>
      <c r="Q182" s="156"/>
      <c r="R182" s="156"/>
      <c r="S182" s="156"/>
      <c r="T182" s="156"/>
      <c r="U182" s="156"/>
      <c r="V182" s="156"/>
      <c r="W182" s="156"/>
      <c r="X182" s="156"/>
      <c r="Y182" s="147"/>
      <c r="Z182" s="147"/>
      <c r="AA182" s="147"/>
      <c r="AB182" s="147"/>
      <c r="AC182" s="147"/>
      <c r="AD182" s="147"/>
      <c r="AE182" s="147"/>
      <c r="AF182" s="147"/>
      <c r="AG182" s="147" t="s">
        <v>238</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76" t="str">
        <f>C182</f>
        <v>Bude vybourána stávající betonová zeď spolu se základy a kovovou mříží. Délka zdi je 20,5 m, výška 0,70 m a šířka 0,25 m.</v>
      </c>
      <c r="BB182" s="147"/>
      <c r="BC182" s="147"/>
      <c r="BD182" s="147"/>
      <c r="BE182" s="147"/>
      <c r="BF182" s="147"/>
      <c r="BG182" s="147"/>
      <c r="BH182" s="147"/>
    </row>
    <row r="183" spans="1:60" outlineLevel="1" x14ac:dyDescent="0.2">
      <c r="A183" s="154"/>
      <c r="B183" s="155"/>
      <c r="C183" s="180" t="s">
        <v>339</v>
      </c>
      <c r="D183" s="157"/>
      <c r="E183" s="158">
        <v>3.5874999999999999</v>
      </c>
      <c r="F183" s="156"/>
      <c r="G183" s="156"/>
      <c r="H183" s="156"/>
      <c r="I183" s="156"/>
      <c r="J183" s="156"/>
      <c r="K183" s="156"/>
      <c r="L183" s="156"/>
      <c r="M183" s="156"/>
      <c r="N183" s="156"/>
      <c r="O183" s="156"/>
      <c r="P183" s="156"/>
      <c r="Q183" s="156"/>
      <c r="R183" s="156"/>
      <c r="S183" s="156"/>
      <c r="T183" s="156"/>
      <c r="U183" s="156"/>
      <c r="V183" s="156"/>
      <c r="W183" s="156"/>
      <c r="X183" s="156"/>
      <c r="Y183" s="147"/>
      <c r="Z183" s="147"/>
      <c r="AA183" s="147"/>
      <c r="AB183" s="147"/>
      <c r="AC183" s="147"/>
      <c r="AD183" s="147"/>
      <c r="AE183" s="147"/>
      <c r="AF183" s="147"/>
      <c r="AG183" s="147" t="s">
        <v>176</v>
      </c>
      <c r="AH183" s="147">
        <v>0</v>
      </c>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54"/>
      <c r="B184" s="155"/>
      <c r="C184" s="241"/>
      <c r="D184" s="242"/>
      <c r="E184" s="242"/>
      <c r="F184" s="242"/>
      <c r="G184" s="242"/>
      <c r="H184" s="156"/>
      <c r="I184" s="156"/>
      <c r="J184" s="156"/>
      <c r="K184" s="156"/>
      <c r="L184" s="156"/>
      <c r="M184" s="156"/>
      <c r="N184" s="156"/>
      <c r="O184" s="156"/>
      <c r="P184" s="156"/>
      <c r="Q184" s="156"/>
      <c r="R184" s="156"/>
      <c r="S184" s="156"/>
      <c r="T184" s="156"/>
      <c r="U184" s="156"/>
      <c r="V184" s="156"/>
      <c r="W184" s="156"/>
      <c r="X184" s="156"/>
      <c r="Y184" s="147"/>
      <c r="Z184" s="147"/>
      <c r="AA184" s="147"/>
      <c r="AB184" s="147"/>
      <c r="AC184" s="147"/>
      <c r="AD184" s="147"/>
      <c r="AE184" s="147"/>
      <c r="AF184" s="147"/>
      <c r="AG184" s="147" t="s">
        <v>178</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ht="22.5" outlineLevel="1" x14ac:dyDescent="0.2">
      <c r="A185" s="169">
        <v>30</v>
      </c>
      <c r="B185" s="170" t="s">
        <v>340</v>
      </c>
      <c r="C185" s="179" t="s">
        <v>341</v>
      </c>
      <c r="D185" s="171" t="s">
        <v>243</v>
      </c>
      <c r="E185" s="172">
        <v>3.18</v>
      </c>
      <c r="F185" s="173"/>
      <c r="G185" s="174">
        <f>ROUND(E185*F185,2)</f>
        <v>0</v>
      </c>
      <c r="H185" s="173"/>
      <c r="I185" s="174">
        <f>ROUND(E185*H185,2)</f>
        <v>0</v>
      </c>
      <c r="J185" s="173"/>
      <c r="K185" s="174">
        <f>ROUND(E185*J185,2)</f>
        <v>0</v>
      </c>
      <c r="L185" s="174">
        <v>21</v>
      </c>
      <c r="M185" s="174">
        <f>G185*(1+L185/100)</f>
        <v>0</v>
      </c>
      <c r="N185" s="174">
        <v>0</v>
      </c>
      <c r="O185" s="174">
        <f>ROUND(E185*N185,2)</f>
        <v>0</v>
      </c>
      <c r="P185" s="174">
        <v>2.2000000000000002</v>
      </c>
      <c r="Q185" s="174">
        <f>ROUND(E185*P185,2)</f>
        <v>7</v>
      </c>
      <c r="R185" s="174" t="s">
        <v>314</v>
      </c>
      <c r="S185" s="174" t="s">
        <v>169</v>
      </c>
      <c r="T185" s="175" t="s">
        <v>170</v>
      </c>
      <c r="U185" s="156">
        <v>10.67</v>
      </c>
      <c r="V185" s="156">
        <f>ROUND(E185*U185,2)</f>
        <v>33.93</v>
      </c>
      <c r="W185" s="156"/>
      <c r="X185" s="156" t="s">
        <v>171</v>
      </c>
      <c r="Y185" s="147"/>
      <c r="Z185" s="147"/>
      <c r="AA185" s="147"/>
      <c r="AB185" s="147"/>
      <c r="AC185" s="147"/>
      <c r="AD185" s="147"/>
      <c r="AE185" s="147"/>
      <c r="AF185" s="147"/>
      <c r="AG185" s="147" t="s">
        <v>172</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x14ac:dyDescent="0.2">
      <c r="A186" s="154"/>
      <c r="B186" s="155"/>
      <c r="C186" s="180" t="s">
        <v>342</v>
      </c>
      <c r="D186" s="157"/>
      <c r="E186" s="158">
        <v>3.18</v>
      </c>
      <c r="F186" s="156"/>
      <c r="G186" s="156"/>
      <c r="H186" s="156"/>
      <c r="I186" s="156"/>
      <c r="J186" s="156"/>
      <c r="K186" s="156"/>
      <c r="L186" s="156"/>
      <c r="M186" s="156"/>
      <c r="N186" s="156"/>
      <c r="O186" s="156"/>
      <c r="P186" s="156"/>
      <c r="Q186" s="156"/>
      <c r="R186" s="156"/>
      <c r="S186" s="156"/>
      <c r="T186" s="156"/>
      <c r="U186" s="156"/>
      <c r="V186" s="156"/>
      <c r="W186" s="156"/>
      <c r="X186" s="156"/>
      <c r="Y186" s="147"/>
      <c r="Z186" s="147"/>
      <c r="AA186" s="147"/>
      <c r="AB186" s="147"/>
      <c r="AC186" s="147"/>
      <c r="AD186" s="147"/>
      <c r="AE186" s="147"/>
      <c r="AF186" s="147"/>
      <c r="AG186" s="147" t="s">
        <v>176</v>
      </c>
      <c r="AH186" s="147">
        <v>0</v>
      </c>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1" x14ac:dyDescent="0.2">
      <c r="A187" s="154"/>
      <c r="B187" s="155"/>
      <c r="C187" s="241"/>
      <c r="D187" s="242"/>
      <c r="E187" s="242"/>
      <c r="F187" s="242"/>
      <c r="G187" s="242"/>
      <c r="H187" s="156"/>
      <c r="I187" s="156"/>
      <c r="J187" s="156"/>
      <c r="K187" s="156"/>
      <c r="L187" s="156"/>
      <c r="M187" s="156"/>
      <c r="N187" s="156"/>
      <c r="O187" s="156"/>
      <c r="P187" s="156"/>
      <c r="Q187" s="156"/>
      <c r="R187" s="156"/>
      <c r="S187" s="156"/>
      <c r="T187" s="156"/>
      <c r="U187" s="156"/>
      <c r="V187" s="156"/>
      <c r="W187" s="156"/>
      <c r="X187" s="156"/>
      <c r="Y187" s="147"/>
      <c r="Z187" s="147"/>
      <c r="AA187" s="147"/>
      <c r="AB187" s="147"/>
      <c r="AC187" s="147"/>
      <c r="AD187" s="147"/>
      <c r="AE187" s="147"/>
      <c r="AF187" s="147"/>
      <c r="AG187" s="147" t="s">
        <v>178</v>
      </c>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ht="22.5" outlineLevel="1" x14ac:dyDescent="0.2">
      <c r="A188" s="169">
        <v>31</v>
      </c>
      <c r="B188" s="170" t="s">
        <v>343</v>
      </c>
      <c r="C188" s="179" t="s">
        <v>344</v>
      </c>
      <c r="D188" s="171" t="s">
        <v>167</v>
      </c>
      <c r="E188" s="172">
        <v>31.8</v>
      </c>
      <c r="F188" s="173"/>
      <c r="G188" s="174">
        <f>ROUND(E188*F188,2)</f>
        <v>0</v>
      </c>
      <c r="H188" s="173"/>
      <c r="I188" s="174">
        <f>ROUND(E188*H188,2)</f>
        <v>0</v>
      </c>
      <c r="J188" s="173"/>
      <c r="K188" s="174">
        <f>ROUND(E188*J188,2)</f>
        <v>0</v>
      </c>
      <c r="L188" s="174">
        <v>21</v>
      </c>
      <c r="M188" s="174">
        <f>G188*(1+L188/100)</f>
        <v>0</v>
      </c>
      <c r="N188" s="174">
        <v>0</v>
      </c>
      <c r="O188" s="174">
        <f>ROUND(E188*N188,2)</f>
        <v>0</v>
      </c>
      <c r="P188" s="174">
        <v>0.11</v>
      </c>
      <c r="Q188" s="174">
        <f>ROUND(E188*P188,2)</f>
        <v>3.5</v>
      </c>
      <c r="R188" s="174" t="s">
        <v>314</v>
      </c>
      <c r="S188" s="174" t="s">
        <v>169</v>
      </c>
      <c r="T188" s="175" t="s">
        <v>170</v>
      </c>
      <c r="U188" s="156">
        <v>0.35</v>
      </c>
      <c r="V188" s="156">
        <f>ROUND(E188*U188,2)</f>
        <v>11.13</v>
      </c>
      <c r="W188" s="156"/>
      <c r="X188" s="156" t="s">
        <v>171</v>
      </c>
      <c r="Y188" s="147"/>
      <c r="Z188" s="147"/>
      <c r="AA188" s="147"/>
      <c r="AB188" s="147"/>
      <c r="AC188" s="147"/>
      <c r="AD188" s="147"/>
      <c r="AE188" s="147"/>
      <c r="AF188" s="147"/>
      <c r="AG188" s="147" t="s">
        <v>172</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5" t="s">
        <v>345</v>
      </c>
      <c r="D189" s="246"/>
      <c r="E189" s="246"/>
      <c r="F189" s="246"/>
      <c r="G189" s="246"/>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174</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outlineLevel="1" x14ac:dyDescent="0.2">
      <c r="A190" s="154"/>
      <c r="B190" s="155"/>
      <c r="C190" s="180" t="s">
        <v>346</v>
      </c>
      <c r="D190" s="157"/>
      <c r="E190" s="158">
        <v>31.8</v>
      </c>
      <c r="F190" s="156"/>
      <c r="G190" s="156"/>
      <c r="H190" s="156"/>
      <c r="I190" s="156"/>
      <c r="J190" s="156"/>
      <c r="K190" s="156"/>
      <c r="L190" s="156"/>
      <c r="M190" s="156"/>
      <c r="N190" s="156"/>
      <c r="O190" s="156"/>
      <c r="P190" s="156"/>
      <c r="Q190" s="156"/>
      <c r="R190" s="156"/>
      <c r="S190" s="156"/>
      <c r="T190" s="156"/>
      <c r="U190" s="156"/>
      <c r="V190" s="156"/>
      <c r="W190" s="156"/>
      <c r="X190" s="156"/>
      <c r="Y190" s="147"/>
      <c r="Z190" s="147"/>
      <c r="AA190" s="147"/>
      <c r="AB190" s="147"/>
      <c r="AC190" s="147"/>
      <c r="AD190" s="147"/>
      <c r="AE190" s="147"/>
      <c r="AF190" s="147"/>
      <c r="AG190" s="147" t="s">
        <v>176</v>
      </c>
      <c r="AH190" s="147">
        <v>0</v>
      </c>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x14ac:dyDescent="0.2">
      <c r="A191" s="154"/>
      <c r="B191" s="155"/>
      <c r="C191" s="241"/>
      <c r="D191" s="242"/>
      <c r="E191" s="242"/>
      <c r="F191" s="242"/>
      <c r="G191" s="242"/>
      <c r="H191" s="156"/>
      <c r="I191" s="156"/>
      <c r="J191" s="156"/>
      <c r="K191" s="156"/>
      <c r="L191" s="156"/>
      <c r="M191" s="156"/>
      <c r="N191" s="156"/>
      <c r="O191" s="156"/>
      <c r="P191" s="156"/>
      <c r="Q191" s="156"/>
      <c r="R191" s="156"/>
      <c r="S191" s="156"/>
      <c r="T191" s="156"/>
      <c r="U191" s="156"/>
      <c r="V191" s="156"/>
      <c r="W191" s="156"/>
      <c r="X191" s="156"/>
      <c r="Y191" s="147"/>
      <c r="Z191" s="147"/>
      <c r="AA191" s="147"/>
      <c r="AB191" s="147"/>
      <c r="AC191" s="147"/>
      <c r="AD191" s="147"/>
      <c r="AE191" s="147"/>
      <c r="AF191" s="147"/>
      <c r="AG191" s="147" t="s">
        <v>178</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1" x14ac:dyDescent="0.2">
      <c r="A192" s="169">
        <v>32</v>
      </c>
      <c r="B192" s="170" t="s">
        <v>347</v>
      </c>
      <c r="C192" s="179" t="s">
        <v>348</v>
      </c>
      <c r="D192" s="171" t="s">
        <v>230</v>
      </c>
      <c r="E192" s="172">
        <v>18.600000000000001</v>
      </c>
      <c r="F192" s="173"/>
      <c r="G192" s="174">
        <f>ROUND(E192*F192,2)</f>
        <v>0</v>
      </c>
      <c r="H192" s="173"/>
      <c r="I192" s="174">
        <f>ROUND(E192*H192,2)</f>
        <v>0</v>
      </c>
      <c r="J192" s="173"/>
      <c r="K192" s="174">
        <f>ROUND(E192*J192,2)</f>
        <v>0</v>
      </c>
      <c r="L192" s="174">
        <v>21</v>
      </c>
      <c r="M192" s="174">
        <f>G192*(1+L192/100)</f>
        <v>0</v>
      </c>
      <c r="N192" s="174">
        <v>0</v>
      </c>
      <c r="O192" s="174">
        <f>ROUND(E192*N192,2)</f>
        <v>0</v>
      </c>
      <c r="P192" s="174">
        <v>2.5000000000000001E-2</v>
      </c>
      <c r="Q192" s="174">
        <f>ROUND(E192*P192,2)</f>
        <v>0.47</v>
      </c>
      <c r="R192" s="174"/>
      <c r="S192" s="174" t="s">
        <v>287</v>
      </c>
      <c r="T192" s="175" t="s">
        <v>170</v>
      </c>
      <c r="U192" s="156">
        <v>0.64</v>
      </c>
      <c r="V192" s="156">
        <f>ROUND(E192*U192,2)</f>
        <v>11.9</v>
      </c>
      <c r="W192" s="156"/>
      <c r="X192" s="156" t="s">
        <v>171</v>
      </c>
      <c r="Y192" s="147"/>
      <c r="Z192" s="147"/>
      <c r="AA192" s="147"/>
      <c r="AB192" s="147"/>
      <c r="AC192" s="147"/>
      <c r="AD192" s="147"/>
      <c r="AE192" s="147"/>
      <c r="AF192" s="147"/>
      <c r="AG192" s="147" t="s">
        <v>172</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x14ac:dyDescent="0.2">
      <c r="A193" s="154"/>
      <c r="B193" s="155"/>
      <c r="C193" s="247" t="s">
        <v>349</v>
      </c>
      <c r="D193" s="248"/>
      <c r="E193" s="248"/>
      <c r="F193" s="248"/>
      <c r="G193" s="248"/>
      <c r="H193" s="156"/>
      <c r="I193" s="156"/>
      <c r="J193" s="156"/>
      <c r="K193" s="156"/>
      <c r="L193" s="156"/>
      <c r="M193" s="156"/>
      <c r="N193" s="156"/>
      <c r="O193" s="156"/>
      <c r="P193" s="156"/>
      <c r="Q193" s="156"/>
      <c r="R193" s="156"/>
      <c r="S193" s="156"/>
      <c r="T193" s="156"/>
      <c r="U193" s="156"/>
      <c r="V193" s="156"/>
      <c r="W193" s="156"/>
      <c r="X193" s="156"/>
      <c r="Y193" s="147"/>
      <c r="Z193" s="147"/>
      <c r="AA193" s="147"/>
      <c r="AB193" s="147"/>
      <c r="AC193" s="147"/>
      <c r="AD193" s="147"/>
      <c r="AE193" s="147"/>
      <c r="AF193" s="147"/>
      <c r="AG193" s="147" t="s">
        <v>238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76" t="str">
        <f>C193</f>
        <v>Kompletní rozberní stav. zábradlí schodišť včetně odovzu a uložení na skládku dle skládky nebo ryeckylačního dovra zhotovitele</v>
      </c>
      <c r="BB193" s="147"/>
      <c r="BC193" s="147"/>
      <c r="BD193" s="147"/>
      <c r="BE193" s="147"/>
      <c r="BF193" s="147"/>
      <c r="BG193" s="147"/>
      <c r="BH193" s="147"/>
    </row>
    <row r="194" spans="1:60" outlineLevel="1" x14ac:dyDescent="0.2">
      <c r="A194" s="154"/>
      <c r="B194" s="155"/>
      <c r="C194" s="180" t="s">
        <v>327</v>
      </c>
      <c r="D194" s="157"/>
      <c r="E194" s="158"/>
      <c r="F194" s="156"/>
      <c r="G194" s="156"/>
      <c r="H194" s="156"/>
      <c r="I194" s="156"/>
      <c r="J194" s="156"/>
      <c r="K194" s="156"/>
      <c r="L194" s="156"/>
      <c r="M194" s="156"/>
      <c r="N194" s="156"/>
      <c r="O194" s="156"/>
      <c r="P194" s="156"/>
      <c r="Q194" s="156"/>
      <c r="R194" s="156"/>
      <c r="S194" s="156"/>
      <c r="T194" s="156"/>
      <c r="U194" s="156"/>
      <c r="V194" s="156"/>
      <c r="W194" s="156"/>
      <c r="X194" s="156"/>
      <c r="Y194" s="147"/>
      <c r="Z194" s="147"/>
      <c r="AA194" s="147"/>
      <c r="AB194" s="147"/>
      <c r="AC194" s="147"/>
      <c r="AD194" s="147"/>
      <c r="AE194" s="147"/>
      <c r="AF194" s="147"/>
      <c r="AG194" s="147" t="s">
        <v>176</v>
      </c>
      <c r="AH194" s="147">
        <v>0</v>
      </c>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x14ac:dyDescent="0.2">
      <c r="A195" s="154"/>
      <c r="B195" s="155"/>
      <c r="C195" s="180" t="s">
        <v>350</v>
      </c>
      <c r="D195" s="157"/>
      <c r="E195" s="158">
        <v>3.6</v>
      </c>
      <c r="F195" s="156"/>
      <c r="G195" s="156"/>
      <c r="H195" s="156"/>
      <c r="I195" s="156"/>
      <c r="J195" s="156"/>
      <c r="K195" s="156"/>
      <c r="L195" s="156"/>
      <c r="M195" s="156"/>
      <c r="N195" s="156"/>
      <c r="O195" s="156"/>
      <c r="P195" s="156"/>
      <c r="Q195" s="156"/>
      <c r="R195" s="156"/>
      <c r="S195" s="156"/>
      <c r="T195" s="156"/>
      <c r="U195" s="156"/>
      <c r="V195" s="156"/>
      <c r="W195" s="156"/>
      <c r="X195" s="156"/>
      <c r="Y195" s="147"/>
      <c r="Z195" s="147"/>
      <c r="AA195" s="147"/>
      <c r="AB195" s="147"/>
      <c r="AC195" s="147"/>
      <c r="AD195" s="147"/>
      <c r="AE195" s="147"/>
      <c r="AF195" s="147"/>
      <c r="AG195" s="147" t="s">
        <v>176</v>
      </c>
      <c r="AH195" s="147">
        <v>0</v>
      </c>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1" x14ac:dyDescent="0.2">
      <c r="A196" s="154"/>
      <c r="B196" s="155"/>
      <c r="C196" s="180" t="s">
        <v>329</v>
      </c>
      <c r="D196" s="157"/>
      <c r="E196" s="158"/>
      <c r="F196" s="156"/>
      <c r="G196" s="156"/>
      <c r="H196" s="156"/>
      <c r="I196" s="156"/>
      <c r="J196" s="156"/>
      <c r="K196" s="156"/>
      <c r="L196" s="156"/>
      <c r="M196" s="156"/>
      <c r="N196" s="156"/>
      <c r="O196" s="156"/>
      <c r="P196" s="156"/>
      <c r="Q196" s="156"/>
      <c r="R196" s="156"/>
      <c r="S196" s="156"/>
      <c r="T196" s="156"/>
      <c r="U196" s="156"/>
      <c r="V196" s="156"/>
      <c r="W196" s="156"/>
      <c r="X196" s="156"/>
      <c r="Y196" s="147"/>
      <c r="Z196" s="147"/>
      <c r="AA196" s="147"/>
      <c r="AB196" s="147"/>
      <c r="AC196" s="147"/>
      <c r="AD196" s="147"/>
      <c r="AE196" s="147"/>
      <c r="AF196" s="147"/>
      <c r="AG196" s="147" t="s">
        <v>176</v>
      </c>
      <c r="AH196" s="147">
        <v>0</v>
      </c>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outlineLevel="1" x14ac:dyDescent="0.2">
      <c r="A197" s="154"/>
      <c r="B197" s="155"/>
      <c r="C197" s="180" t="s">
        <v>351</v>
      </c>
      <c r="D197" s="157"/>
      <c r="E197" s="158">
        <v>9</v>
      </c>
      <c r="F197" s="156"/>
      <c r="G197" s="156"/>
      <c r="H197" s="156"/>
      <c r="I197" s="156"/>
      <c r="J197" s="156"/>
      <c r="K197" s="156"/>
      <c r="L197" s="156"/>
      <c r="M197" s="156"/>
      <c r="N197" s="156"/>
      <c r="O197" s="156"/>
      <c r="P197" s="156"/>
      <c r="Q197" s="156"/>
      <c r="R197" s="156"/>
      <c r="S197" s="156"/>
      <c r="T197" s="156"/>
      <c r="U197" s="156"/>
      <c r="V197" s="156"/>
      <c r="W197" s="156"/>
      <c r="X197" s="156"/>
      <c r="Y197" s="147"/>
      <c r="Z197" s="147"/>
      <c r="AA197" s="147"/>
      <c r="AB197" s="147"/>
      <c r="AC197" s="147"/>
      <c r="AD197" s="147"/>
      <c r="AE197" s="147"/>
      <c r="AF197" s="147"/>
      <c r="AG197" s="147" t="s">
        <v>176</v>
      </c>
      <c r="AH197" s="147">
        <v>0</v>
      </c>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x14ac:dyDescent="0.2">
      <c r="A198" s="154"/>
      <c r="B198" s="155"/>
      <c r="C198" s="180" t="s">
        <v>331</v>
      </c>
      <c r="D198" s="157"/>
      <c r="E198" s="158"/>
      <c r="F198" s="156"/>
      <c r="G198" s="156"/>
      <c r="H198" s="156"/>
      <c r="I198" s="156"/>
      <c r="J198" s="156"/>
      <c r="K198" s="156"/>
      <c r="L198" s="156"/>
      <c r="M198" s="156"/>
      <c r="N198" s="156"/>
      <c r="O198" s="156"/>
      <c r="P198" s="156"/>
      <c r="Q198" s="156"/>
      <c r="R198" s="156"/>
      <c r="S198" s="156"/>
      <c r="T198" s="156"/>
      <c r="U198" s="156"/>
      <c r="V198" s="156"/>
      <c r="W198" s="156"/>
      <c r="X198" s="156"/>
      <c r="Y198" s="147"/>
      <c r="Z198" s="147"/>
      <c r="AA198" s="147"/>
      <c r="AB198" s="147"/>
      <c r="AC198" s="147"/>
      <c r="AD198" s="147"/>
      <c r="AE198" s="147"/>
      <c r="AF198" s="147"/>
      <c r="AG198" s="147" t="s">
        <v>176</v>
      </c>
      <c r="AH198" s="147">
        <v>0</v>
      </c>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54"/>
      <c r="B199" s="155"/>
      <c r="C199" s="180" t="s">
        <v>352</v>
      </c>
      <c r="D199" s="157"/>
      <c r="E199" s="158">
        <v>6</v>
      </c>
      <c r="F199" s="156"/>
      <c r="G199" s="156"/>
      <c r="H199" s="156"/>
      <c r="I199" s="156"/>
      <c r="J199" s="156"/>
      <c r="K199" s="156"/>
      <c r="L199" s="156"/>
      <c r="M199" s="156"/>
      <c r="N199" s="156"/>
      <c r="O199" s="156"/>
      <c r="P199" s="156"/>
      <c r="Q199" s="156"/>
      <c r="R199" s="156"/>
      <c r="S199" s="156"/>
      <c r="T199" s="156"/>
      <c r="U199" s="156"/>
      <c r="V199" s="156"/>
      <c r="W199" s="156"/>
      <c r="X199" s="156"/>
      <c r="Y199" s="147"/>
      <c r="Z199" s="147"/>
      <c r="AA199" s="147"/>
      <c r="AB199" s="147"/>
      <c r="AC199" s="147"/>
      <c r="AD199" s="147"/>
      <c r="AE199" s="147"/>
      <c r="AF199" s="147"/>
      <c r="AG199" s="147" t="s">
        <v>176</v>
      </c>
      <c r="AH199" s="147">
        <v>0</v>
      </c>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x14ac:dyDescent="0.2">
      <c r="A200" s="154"/>
      <c r="B200" s="155"/>
      <c r="C200" s="241"/>
      <c r="D200" s="242"/>
      <c r="E200" s="242"/>
      <c r="F200" s="242"/>
      <c r="G200" s="242"/>
      <c r="H200" s="156"/>
      <c r="I200" s="156"/>
      <c r="J200" s="156"/>
      <c r="K200" s="156"/>
      <c r="L200" s="156"/>
      <c r="M200" s="156"/>
      <c r="N200" s="156"/>
      <c r="O200" s="156"/>
      <c r="P200" s="156"/>
      <c r="Q200" s="156"/>
      <c r="R200" s="156"/>
      <c r="S200" s="156"/>
      <c r="T200" s="156"/>
      <c r="U200" s="156"/>
      <c r="V200" s="156"/>
      <c r="W200" s="156"/>
      <c r="X200" s="156"/>
      <c r="Y200" s="147"/>
      <c r="Z200" s="147"/>
      <c r="AA200" s="147"/>
      <c r="AB200" s="147"/>
      <c r="AC200" s="147"/>
      <c r="AD200" s="147"/>
      <c r="AE200" s="147"/>
      <c r="AF200" s="147"/>
      <c r="AG200" s="147" t="s">
        <v>178</v>
      </c>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outlineLevel="1" x14ac:dyDescent="0.2">
      <c r="A201" s="169">
        <v>33</v>
      </c>
      <c r="B201" s="170" t="s">
        <v>353</v>
      </c>
      <c r="C201" s="179" t="s">
        <v>354</v>
      </c>
      <c r="D201" s="171" t="s">
        <v>355</v>
      </c>
      <c r="E201" s="172">
        <v>4.05</v>
      </c>
      <c r="F201" s="173"/>
      <c r="G201" s="174">
        <f>ROUND(E201*F201,2)</f>
        <v>0</v>
      </c>
      <c r="H201" s="173"/>
      <c r="I201" s="174">
        <f>ROUND(E201*H201,2)</f>
        <v>0</v>
      </c>
      <c r="J201" s="173"/>
      <c r="K201" s="174">
        <f>ROUND(E201*J201,2)</f>
        <v>0</v>
      </c>
      <c r="L201" s="174">
        <v>21</v>
      </c>
      <c r="M201" s="174">
        <f>G201*(1+L201/100)</f>
        <v>0</v>
      </c>
      <c r="N201" s="174">
        <v>0</v>
      </c>
      <c r="O201" s="174">
        <f>ROUND(E201*N201,2)</f>
        <v>0</v>
      </c>
      <c r="P201" s="174">
        <v>0.56999999999999995</v>
      </c>
      <c r="Q201" s="174">
        <f>ROUND(E201*P201,2)</f>
        <v>2.31</v>
      </c>
      <c r="R201" s="174"/>
      <c r="S201" s="174" t="s">
        <v>169</v>
      </c>
      <c r="T201" s="175" t="s">
        <v>170</v>
      </c>
      <c r="U201" s="156">
        <v>0</v>
      </c>
      <c r="V201" s="156">
        <f>ROUND(E201*U201,2)</f>
        <v>0</v>
      </c>
      <c r="W201" s="156"/>
      <c r="X201" s="156" t="s">
        <v>356</v>
      </c>
      <c r="Y201" s="147"/>
      <c r="Z201" s="147"/>
      <c r="AA201" s="147"/>
      <c r="AB201" s="147"/>
      <c r="AC201" s="147"/>
      <c r="AD201" s="147"/>
      <c r="AE201" s="147"/>
      <c r="AF201" s="147"/>
      <c r="AG201" s="147" t="s">
        <v>357</v>
      </c>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x14ac:dyDescent="0.2">
      <c r="A202" s="154"/>
      <c r="B202" s="155"/>
      <c r="C202" s="247" t="s">
        <v>358</v>
      </c>
      <c r="D202" s="248"/>
      <c r="E202" s="248"/>
      <c r="F202" s="248"/>
      <c r="G202" s="248"/>
      <c r="H202" s="156"/>
      <c r="I202" s="156"/>
      <c r="J202" s="156"/>
      <c r="K202" s="156"/>
      <c r="L202" s="156"/>
      <c r="M202" s="156"/>
      <c r="N202" s="156"/>
      <c r="O202" s="156"/>
      <c r="P202" s="156"/>
      <c r="Q202" s="156"/>
      <c r="R202" s="156"/>
      <c r="S202" s="156"/>
      <c r="T202" s="156"/>
      <c r="U202" s="156"/>
      <c r="V202" s="156"/>
      <c r="W202" s="156"/>
      <c r="X202" s="156"/>
      <c r="Y202" s="147"/>
      <c r="Z202" s="147"/>
      <c r="AA202" s="147"/>
      <c r="AB202" s="147"/>
      <c r="AC202" s="147"/>
      <c r="AD202" s="147"/>
      <c r="AE202" s="147"/>
      <c r="AF202" s="147"/>
      <c r="AG202" s="147" t="s">
        <v>238</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x14ac:dyDescent="0.2">
      <c r="A203" s="154"/>
      <c r="B203" s="155"/>
      <c r="C203" s="249" t="s">
        <v>359</v>
      </c>
      <c r="D203" s="250"/>
      <c r="E203" s="250"/>
      <c r="F203" s="250"/>
      <c r="G203" s="250"/>
      <c r="H203" s="156"/>
      <c r="I203" s="156"/>
      <c r="J203" s="156"/>
      <c r="K203" s="156"/>
      <c r="L203" s="156"/>
      <c r="M203" s="156"/>
      <c r="N203" s="156"/>
      <c r="O203" s="156"/>
      <c r="P203" s="156"/>
      <c r="Q203" s="156"/>
      <c r="R203" s="156"/>
      <c r="S203" s="156"/>
      <c r="T203" s="156"/>
      <c r="U203" s="156"/>
      <c r="V203" s="156"/>
      <c r="W203" s="156"/>
      <c r="X203" s="156"/>
      <c r="Y203" s="147"/>
      <c r="Z203" s="147"/>
      <c r="AA203" s="147"/>
      <c r="AB203" s="147"/>
      <c r="AC203" s="147"/>
      <c r="AD203" s="147"/>
      <c r="AE203" s="147"/>
      <c r="AF203" s="147"/>
      <c r="AG203" s="147" t="s">
        <v>238</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x14ac:dyDescent="0.2">
      <c r="A204" s="154"/>
      <c r="B204" s="155"/>
      <c r="C204" s="249" t="s">
        <v>360</v>
      </c>
      <c r="D204" s="250"/>
      <c r="E204" s="250"/>
      <c r="F204" s="250"/>
      <c r="G204" s="250"/>
      <c r="H204" s="156"/>
      <c r="I204" s="156"/>
      <c r="J204" s="156"/>
      <c r="K204" s="156"/>
      <c r="L204" s="156"/>
      <c r="M204" s="156"/>
      <c r="N204" s="156"/>
      <c r="O204" s="156"/>
      <c r="P204" s="156"/>
      <c r="Q204" s="156"/>
      <c r="R204" s="156"/>
      <c r="S204" s="156"/>
      <c r="T204" s="156"/>
      <c r="U204" s="156"/>
      <c r="V204" s="156"/>
      <c r="W204" s="156"/>
      <c r="X204" s="156"/>
      <c r="Y204" s="147"/>
      <c r="Z204" s="147"/>
      <c r="AA204" s="147"/>
      <c r="AB204" s="147"/>
      <c r="AC204" s="147"/>
      <c r="AD204" s="147"/>
      <c r="AE204" s="147"/>
      <c r="AF204" s="147"/>
      <c r="AG204" s="147" t="s">
        <v>238</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outlineLevel="1" x14ac:dyDescent="0.2">
      <c r="A205" s="154"/>
      <c r="B205" s="155"/>
      <c r="C205" s="249" t="s">
        <v>361</v>
      </c>
      <c r="D205" s="250"/>
      <c r="E205" s="250"/>
      <c r="F205" s="250"/>
      <c r="G205" s="250"/>
      <c r="H205" s="156"/>
      <c r="I205" s="156"/>
      <c r="J205" s="156"/>
      <c r="K205" s="156"/>
      <c r="L205" s="156"/>
      <c r="M205" s="156"/>
      <c r="N205" s="156"/>
      <c r="O205" s="156"/>
      <c r="P205" s="156"/>
      <c r="Q205" s="156"/>
      <c r="R205" s="156"/>
      <c r="S205" s="156"/>
      <c r="T205" s="156"/>
      <c r="U205" s="156"/>
      <c r="V205" s="156"/>
      <c r="W205" s="156"/>
      <c r="X205" s="156"/>
      <c r="Y205" s="147"/>
      <c r="Z205" s="147"/>
      <c r="AA205" s="147"/>
      <c r="AB205" s="147"/>
      <c r="AC205" s="147"/>
      <c r="AD205" s="147"/>
      <c r="AE205" s="147"/>
      <c r="AF205" s="147"/>
      <c r="AG205" s="147" t="s">
        <v>238</v>
      </c>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row>
    <row r="206" spans="1:60" outlineLevel="1" x14ac:dyDescent="0.2">
      <c r="A206" s="154"/>
      <c r="B206" s="155"/>
      <c r="C206" s="249" t="s">
        <v>362</v>
      </c>
      <c r="D206" s="250"/>
      <c r="E206" s="250"/>
      <c r="F206" s="250"/>
      <c r="G206" s="250"/>
      <c r="H206" s="156"/>
      <c r="I206" s="156"/>
      <c r="J206" s="156"/>
      <c r="K206" s="156"/>
      <c r="L206" s="156"/>
      <c r="M206" s="156"/>
      <c r="N206" s="156"/>
      <c r="O206" s="156"/>
      <c r="P206" s="156"/>
      <c r="Q206" s="156"/>
      <c r="R206" s="156"/>
      <c r="S206" s="156"/>
      <c r="T206" s="156"/>
      <c r="U206" s="156"/>
      <c r="V206" s="156"/>
      <c r="W206" s="156"/>
      <c r="X206" s="156"/>
      <c r="Y206" s="147"/>
      <c r="Z206" s="147"/>
      <c r="AA206" s="147"/>
      <c r="AB206" s="147"/>
      <c r="AC206" s="147"/>
      <c r="AD206" s="147"/>
      <c r="AE206" s="147"/>
      <c r="AF206" s="147"/>
      <c r="AG206" s="147" t="s">
        <v>238</v>
      </c>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row>
    <row r="207" spans="1:60" outlineLevel="1" x14ac:dyDescent="0.2">
      <c r="A207" s="154"/>
      <c r="B207" s="155"/>
      <c r="C207" s="180" t="s">
        <v>316</v>
      </c>
      <c r="D207" s="157"/>
      <c r="E207" s="158"/>
      <c r="F207" s="156"/>
      <c r="G207" s="156"/>
      <c r="H207" s="156"/>
      <c r="I207" s="156"/>
      <c r="J207" s="156"/>
      <c r="K207" s="156"/>
      <c r="L207" s="156"/>
      <c r="M207" s="156"/>
      <c r="N207" s="156"/>
      <c r="O207" s="156"/>
      <c r="P207" s="156"/>
      <c r="Q207" s="156"/>
      <c r="R207" s="156"/>
      <c r="S207" s="156"/>
      <c r="T207" s="156"/>
      <c r="U207" s="156"/>
      <c r="V207" s="156"/>
      <c r="W207" s="156"/>
      <c r="X207" s="156"/>
      <c r="Y207" s="147"/>
      <c r="Z207" s="147"/>
      <c r="AA207" s="147"/>
      <c r="AB207" s="147"/>
      <c r="AC207" s="147"/>
      <c r="AD207" s="147"/>
      <c r="AE207" s="147"/>
      <c r="AF207" s="147"/>
      <c r="AG207" s="147" t="s">
        <v>176</v>
      </c>
      <c r="AH207" s="147">
        <v>0</v>
      </c>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ht="22.5" outlineLevel="1" x14ac:dyDescent="0.2">
      <c r="A208" s="154"/>
      <c r="B208" s="155"/>
      <c r="C208" s="180" t="s">
        <v>363</v>
      </c>
      <c r="D208" s="157"/>
      <c r="E208" s="158">
        <v>4.05</v>
      </c>
      <c r="F208" s="156"/>
      <c r="G208" s="156"/>
      <c r="H208" s="156"/>
      <c r="I208" s="156"/>
      <c r="J208" s="156"/>
      <c r="K208" s="156"/>
      <c r="L208" s="156"/>
      <c r="M208" s="156"/>
      <c r="N208" s="156"/>
      <c r="O208" s="156"/>
      <c r="P208" s="156"/>
      <c r="Q208" s="156"/>
      <c r="R208" s="156"/>
      <c r="S208" s="156"/>
      <c r="T208" s="156"/>
      <c r="U208" s="156"/>
      <c r="V208" s="156"/>
      <c r="W208" s="156"/>
      <c r="X208" s="156"/>
      <c r="Y208" s="147"/>
      <c r="Z208" s="147"/>
      <c r="AA208" s="147"/>
      <c r="AB208" s="147"/>
      <c r="AC208" s="147"/>
      <c r="AD208" s="147"/>
      <c r="AE208" s="147"/>
      <c r="AF208" s="147"/>
      <c r="AG208" s="147" t="s">
        <v>176</v>
      </c>
      <c r="AH208" s="147">
        <v>0</v>
      </c>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row>
    <row r="209" spans="1:60" outlineLevel="1" x14ac:dyDescent="0.2">
      <c r="A209" s="154"/>
      <c r="B209" s="155"/>
      <c r="C209" s="241"/>
      <c r="D209" s="242"/>
      <c r="E209" s="242"/>
      <c r="F209" s="242"/>
      <c r="G209" s="242"/>
      <c r="H209" s="156"/>
      <c r="I209" s="156"/>
      <c r="J209" s="156"/>
      <c r="K209" s="156"/>
      <c r="L209" s="156"/>
      <c r="M209" s="156"/>
      <c r="N209" s="156"/>
      <c r="O209" s="156"/>
      <c r="P209" s="156"/>
      <c r="Q209" s="156"/>
      <c r="R209" s="156"/>
      <c r="S209" s="156"/>
      <c r="T209" s="156"/>
      <c r="U209" s="156"/>
      <c r="V209" s="156"/>
      <c r="W209" s="156"/>
      <c r="X209" s="156"/>
      <c r="Y209" s="147"/>
      <c r="Z209" s="147"/>
      <c r="AA209" s="147"/>
      <c r="AB209" s="147"/>
      <c r="AC209" s="147"/>
      <c r="AD209" s="147"/>
      <c r="AE209" s="147"/>
      <c r="AF209" s="147"/>
      <c r="AG209" s="147" t="s">
        <v>178</v>
      </c>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outlineLevel="1" x14ac:dyDescent="0.2">
      <c r="A210" s="169">
        <v>34</v>
      </c>
      <c r="B210" s="170" t="s">
        <v>364</v>
      </c>
      <c r="C210" s="179" t="s">
        <v>365</v>
      </c>
      <c r="D210" s="171" t="s">
        <v>366</v>
      </c>
      <c r="E210" s="172">
        <v>0.25</v>
      </c>
      <c r="F210" s="173"/>
      <c r="G210" s="174">
        <f>ROUND(E210*F210,2)</f>
        <v>0</v>
      </c>
      <c r="H210" s="173"/>
      <c r="I210" s="174">
        <f>ROUND(E210*H210,2)</f>
        <v>0</v>
      </c>
      <c r="J210" s="173"/>
      <c r="K210" s="174">
        <f>ROUND(E210*J210,2)</f>
        <v>0</v>
      </c>
      <c r="L210" s="174">
        <v>21</v>
      </c>
      <c r="M210" s="174">
        <f>G210*(1+L210/100)</f>
        <v>0</v>
      </c>
      <c r="N210" s="174">
        <v>2.4719999999999999E-2</v>
      </c>
      <c r="O210" s="174">
        <f>ROUND(E210*N210,2)</f>
        <v>0.01</v>
      </c>
      <c r="P210" s="174">
        <v>0</v>
      </c>
      <c r="Q210" s="174">
        <f>ROUND(E210*P210,2)</f>
        <v>0</v>
      </c>
      <c r="R210" s="174"/>
      <c r="S210" s="174" t="s">
        <v>169</v>
      </c>
      <c r="T210" s="175" t="s">
        <v>170</v>
      </c>
      <c r="U210" s="156">
        <v>0</v>
      </c>
      <c r="V210" s="156">
        <f>ROUND(E210*U210,2)</f>
        <v>0</v>
      </c>
      <c r="W210" s="156"/>
      <c r="X210" s="156" t="s">
        <v>356</v>
      </c>
      <c r="Y210" s="147"/>
      <c r="Z210" s="147"/>
      <c r="AA210" s="147"/>
      <c r="AB210" s="147"/>
      <c r="AC210" s="147"/>
      <c r="AD210" s="147"/>
      <c r="AE210" s="147"/>
      <c r="AF210" s="147"/>
      <c r="AG210" s="147" t="s">
        <v>357</v>
      </c>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outlineLevel="1" x14ac:dyDescent="0.2">
      <c r="A211" s="154"/>
      <c r="B211" s="155"/>
      <c r="C211" s="247" t="s">
        <v>358</v>
      </c>
      <c r="D211" s="248"/>
      <c r="E211" s="248"/>
      <c r="F211" s="248"/>
      <c r="G211" s="248"/>
      <c r="H211" s="156"/>
      <c r="I211" s="156"/>
      <c r="J211" s="156"/>
      <c r="K211" s="156"/>
      <c r="L211" s="156"/>
      <c r="M211" s="156"/>
      <c r="N211" s="156"/>
      <c r="O211" s="156"/>
      <c r="P211" s="156"/>
      <c r="Q211" s="156"/>
      <c r="R211" s="156"/>
      <c r="S211" s="156"/>
      <c r="T211" s="156"/>
      <c r="U211" s="156"/>
      <c r="V211" s="156"/>
      <c r="W211" s="156"/>
      <c r="X211" s="156"/>
      <c r="Y211" s="147"/>
      <c r="Z211" s="147"/>
      <c r="AA211" s="147"/>
      <c r="AB211" s="147"/>
      <c r="AC211" s="147"/>
      <c r="AD211" s="147"/>
      <c r="AE211" s="147"/>
      <c r="AF211" s="147"/>
      <c r="AG211" s="147" t="s">
        <v>238</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outlineLevel="1" x14ac:dyDescent="0.2">
      <c r="A212" s="154"/>
      <c r="B212" s="155"/>
      <c r="C212" s="249" t="s">
        <v>367</v>
      </c>
      <c r="D212" s="250"/>
      <c r="E212" s="250"/>
      <c r="F212" s="250"/>
      <c r="G212" s="250"/>
      <c r="H212" s="156"/>
      <c r="I212" s="156"/>
      <c r="J212" s="156"/>
      <c r="K212" s="156"/>
      <c r="L212" s="156"/>
      <c r="M212" s="156"/>
      <c r="N212" s="156"/>
      <c r="O212" s="156"/>
      <c r="P212" s="156"/>
      <c r="Q212" s="156"/>
      <c r="R212" s="156"/>
      <c r="S212" s="156"/>
      <c r="T212" s="156"/>
      <c r="U212" s="156"/>
      <c r="V212" s="156"/>
      <c r="W212" s="156"/>
      <c r="X212" s="156"/>
      <c r="Y212" s="147"/>
      <c r="Z212" s="147"/>
      <c r="AA212" s="147"/>
      <c r="AB212" s="147"/>
      <c r="AC212" s="147"/>
      <c r="AD212" s="147"/>
      <c r="AE212" s="147"/>
      <c r="AF212" s="147"/>
      <c r="AG212" s="147" t="s">
        <v>238</v>
      </c>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row>
    <row r="213" spans="1:60" outlineLevel="1" x14ac:dyDescent="0.2">
      <c r="A213" s="154"/>
      <c r="B213" s="155"/>
      <c r="C213" s="249" t="s">
        <v>360</v>
      </c>
      <c r="D213" s="250"/>
      <c r="E213" s="250"/>
      <c r="F213" s="250"/>
      <c r="G213" s="250"/>
      <c r="H213" s="156"/>
      <c r="I213" s="156"/>
      <c r="J213" s="156"/>
      <c r="K213" s="156"/>
      <c r="L213" s="156"/>
      <c r="M213" s="156"/>
      <c r="N213" s="156"/>
      <c r="O213" s="156"/>
      <c r="P213" s="156"/>
      <c r="Q213" s="156"/>
      <c r="R213" s="156"/>
      <c r="S213" s="156"/>
      <c r="T213" s="156"/>
      <c r="U213" s="156"/>
      <c r="V213" s="156"/>
      <c r="W213" s="156"/>
      <c r="X213" s="156"/>
      <c r="Y213" s="147"/>
      <c r="Z213" s="147"/>
      <c r="AA213" s="147"/>
      <c r="AB213" s="147"/>
      <c r="AC213" s="147"/>
      <c r="AD213" s="147"/>
      <c r="AE213" s="147"/>
      <c r="AF213" s="147"/>
      <c r="AG213" s="147" t="s">
        <v>238</v>
      </c>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outlineLevel="1" x14ac:dyDescent="0.2">
      <c r="A214" s="154"/>
      <c r="B214" s="155"/>
      <c r="C214" s="249" t="s">
        <v>368</v>
      </c>
      <c r="D214" s="250"/>
      <c r="E214" s="250"/>
      <c r="F214" s="250"/>
      <c r="G214" s="250"/>
      <c r="H214" s="156"/>
      <c r="I214" s="156"/>
      <c r="J214" s="156"/>
      <c r="K214" s="156"/>
      <c r="L214" s="156"/>
      <c r="M214" s="156"/>
      <c r="N214" s="156"/>
      <c r="O214" s="156"/>
      <c r="P214" s="156"/>
      <c r="Q214" s="156"/>
      <c r="R214" s="156"/>
      <c r="S214" s="156"/>
      <c r="T214" s="156"/>
      <c r="U214" s="156"/>
      <c r="V214" s="156"/>
      <c r="W214" s="156"/>
      <c r="X214" s="156"/>
      <c r="Y214" s="147"/>
      <c r="Z214" s="147"/>
      <c r="AA214" s="147"/>
      <c r="AB214" s="147"/>
      <c r="AC214" s="147"/>
      <c r="AD214" s="147"/>
      <c r="AE214" s="147"/>
      <c r="AF214" s="147"/>
      <c r="AG214" s="147" t="s">
        <v>238</v>
      </c>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row>
    <row r="215" spans="1:60" outlineLevel="1" x14ac:dyDescent="0.2">
      <c r="A215" s="154"/>
      <c r="B215" s="155"/>
      <c r="C215" s="249" t="s">
        <v>362</v>
      </c>
      <c r="D215" s="250"/>
      <c r="E215" s="250"/>
      <c r="F215" s="250"/>
      <c r="G215" s="250"/>
      <c r="H215" s="156"/>
      <c r="I215" s="156"/>
      <c r="J215" s="156"/>
      <c r="K215" s="156"/>
      <c r="L215" s="156"/>
      <c r="M215" s="156"/>
      <c r="N215" s="156"/>
      <c r="O215" s="156"/>
      <c r="P215" s="156"/>
      <c r="Q215" s="156"/>
      <c r="R215" s="156"/>
      <c r="S215" s="156"/>
      <c r="T215" s="156"/>
      <c r="U215" s="156"/>
      <c r="V215" s="156"/>
      <c r="W215" s="156"/>
      <c r="X215" s="156"/>
      <c r="Y215" s="147"/>
      <c r="Z215" s="147"/>
      <c r="AA215" s="147"/>
      <c r="AB215" s="147"/>
      <c r="AC215" s="147"/>
      <c r="AD215" s="147"/>
      <c r="AE215" s="147"/>
      <c r="AF215" s="147"/>
      <c r="AG215" s="147" t="s">
        <v>238</v>
      </c>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outlineLevel="1" x14ac:dyDescent="0.2">
      <c r="A216" s="154"/>
      <c r="B216" s="155"/>
      <c r="C216" s="180" t="s">
        <v>369</v>
      </c>
      <c r="D216" s="157"/>
      <c r="E216" s="158"/>
      <c r="F216" s="156"/>
      <c r="G216" s="156"/>
      <c r="H216" s="156"/>
      <c r="I216" s="156"/>
      <c r="J216" s="156"/>
      <c r="K216" s="156"/>
      <c r="L216" s="156"/>
      <c r="M216" s="156"/>
      <c r="N216" s="156"/>
      <c r="O216" s="156"/>
      <c r="P216" s="156"/>
      <c r="Q216" s="156"/>
      <c r="R216" s="156"/>
      <c r="S216" s="156"/>
      <c r="T216" s="156"/>
      <c r="U216" s="156"/>
      <c r="V216" s="156"/>
      <c r="W216" s="156"/>
      <c r="X216" s="156"/>
      <c r="Y216" s="147"/>
      <c r="Z216" s="147"/>
      <c r="AA216" s="147"/>
      <c r="AB216" s="147"/>
      <c r="AC216" s="147"/>
      <c r="AD216" s="147"/>
      <c r="AE216" s="147"/>
      <c r="AF216" s="147"/>
      <c r="AG216" s="147" t="s">
        <v>176</v>
      </c>
      <c r="AH216" s="147">
        <v>0</v>
      </c>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ht="22.5" outlineLevel="1" x14ac:dyDescent="0.2">
      <c r="A217" s="154"/>
      <c r="B217" s="155"/>
      <c r="C217" s="180" t="s">
        <v>370</v>
      </c>
      <c r="D217" s="157"/>
      <c r="E217" s="158">
        <v>0.25</v>
      </c>
      <c r="F217" s="156"/>
      <c r="G217" s="156"/>
      <c r="H217" s="156"/>
      <c r="I217" s="156"/>
      <c r="J217" s="156"/>
      <c r="K217" s="156"/>
      <c r="L217" s="156"/>
      <c r="M217" s="156"/>
      <c r="N217" s="156"/>
      <c r="O217" s="156"/>
      <c r="P217" s="156"/>
      <c r="Q217" s="156"/>
      <c r="R217" s="156"/>
      <c r="S217" s="156"/>
      <c r="T217" s="156"/>
      <c r="U217" s="156"/>
      <c r="V217" s="156"/>
      <c r="W217" s="156"/>
      <c r="X217" s="156"/>
      <c r="Y217" s="147"/>
      <c r="Z217" s="147"/>
      <c r="AA217" s="147"/>
      <c r="AB217" s="147"/>
      <c r="AC217" s="147"/>
      <c r="AD217" s="147"/>
      <c r="AE217" s="147"/>
      <c r="AF217" s="147"/>
      <c r="AG217" s="147" t="s">
        <v>176</v>
      </c>
      <c r="AH217" s="147">
        <v>0</v>
      </c>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outlineLevel="1" x14ac:dyDescent="0.2">
      <c r="A218" s="154"/>
      <c r="B218" s="155"/>
      <c r="C218" s="241"/>
      <c r="D218" s="242"/>
      <c r="E218" s="242"/>
      <c r="F218" s="242"/>
      <c r="G218" s="242"/>
      <c r="H218" s="156"/>
      <c r="I218" s="156"/>
      <c r="J218" s="156"/>
      <c r="K218" s="156"/>
      <c r="L218" s="156"/>
      <c r="M218" s="156"/>
      <c r="N218" s="156"/>
      <c r="O218" s="156"/>
      <c r="P218" s="156"/>
      <c r="Q218" s="156"/>
      <c r="R218" s="156"/>
      <c r="S218" s="156"/>
      <c r="T218" s="156"/>
      <c r="U218" s="156"/>
      <c r="V218" s="156"/>
      <c r="W218" s="156"/>
      <c r="X218" s="156"/>
      <c r="Y218" s="147"/>
      <c r="Z218" s="147"/>
      <c r="AA218" s="147"/>
      <c r="AB218" s="147"/>
      <c r="AC218" s="147"/>
      <c r="AD218" s="147"/>
      <c r="AE218" s="147"/>
      <c r="AF218" s="147"/>
      <c r="AG218" s="147" t="s">
        <v>178</v>
      </c>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row>
    <row r="219" spans="1:60" outlineLevel="1" x14ac:dyDescent="0.2">
      <c r="A219" s="169">
        <v>35</v>
      </c>
      <c r="B219" s="170" t="s">
        <v>371</v>
      </c>
      <c r="C219" s="179" t="s">
        <v>372</v>
      </c>
      <c r="D219" s="171" t="s">
        <v>373</v>
      </c>
      <c r="E219" s="172">
        <v>4</v>
      </c>
      <c r="F219" s="173"/>
      <c r="G219" s="174">
        <f>ROUND(E219*F219,2)</f>
        <v>0</v>
      </c>
      <c r="H219" s="173"/>
      <c r="I219" s="174">
        <f>ROUND(E219*H219,2)</f>
        <v>0</v>
      </c>
      <c r="J219" s="173"/>
      <c r="K219" s="174">
        <f>ROUND(E219*J219,2)</f>
        <v>0</v>
      </c>
      <c r="L219" s="174">
        <v>21</v>
      </c>
      <c r="M219" s="174">
        <f>G219*(1+L219/100)</f>
        <v>0</v>
      </c>
      <c r="N219" s="174">
        <v>0</v>
      </c>
      <c r="O219" s="174">
        <f>ROUND(E219*N219,2)</f>
        <v>0</v>
      </c>
      <c r="P219" s="174">
        <v>0</v>
      </c>
      <c r="Q219" s="174">
        <f>ROUND(E219*P219,2)</f>
        <v>0</v>
      </c>
      <c r="R219" s="174"/>
      <c r="S219" s="174" t="s">
        <v>169</v>
      </c>
      <c r="T219" s="175" t="s">
        <v>374</v>
      </c>
      <c r="U219" s="156">
        <v>0</v>
      </c>
      <c r="V219" s="156">
        <f>ROUND(E219*U219,2)</f>
        <v>0</v>
      </c>
      <c r="W219" s="156"/>
      <c r="X219" s="156" t="s">
        <v>356</v>
      </c>
      <c r="Y219" s="147"/>
      <c r="Z219" s="147"/>
      <c r="AA219" s="147"/>
      <c r="AB219" s="147"/>
      <c r="AC219" s="147"/>
      <c r="AD219" s="147"/>
      <c r="AE219" s="147"/>
      <c r="AF219" s="147"/>
      <c r="AG219" s="147" t="s">
        <v>357</v>
      </c>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outlineLevel="1" x14ac:dyDescent="0.2">
      <c r="A220" s="154"/>
      <c r="B220" s="155"/>
      <c r="C220" s="247" t="s">
        <v>358</v>
      </c>
      <c r="D220" s="248"/>
      <c r="E220" s="248"/>
      <c r="F220" s="248"/>
      <c r="G220" s="248"/>
      <c r="H220" s="156"/>
      <c r="I220" s="156"/>
      <c r="J220" s="156"/>
      <c r="K220" s="156"/>
      <c r="L220" s="156"/>
      <c r="M220" s="156"/>
      <c r="N220" s="156"/>
      <c r="O220" s="156"/>
      <c r="P220" s="156"/>
      <c r="Q220" s="156"/>
      <c r="R220" s="156"/>
      <c r="S220" s="156"/>
      <c r="T220" s="156"/>
      <c r="U220" s="156"/>
      <c r="V220" s="156"/>
      <c r="W220" s="156"/>
      <c r="X220" s="156"/>
      <c r="Y220" s="147"/>
      <c r="Z220" s="147"/>
      <c r="AA220" s="147"/>
      <c r="AB220" s="147"/>
      <c r="AC220" s="147"/>
      <c r="AD220" s="147"/>
      <c r="AE220" s="147"/>
      <c r="AF220" s="147"/>
      <c r="AG220" s="147" t="s">
        <v>238</v>
      </c>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1" x14ac:dyDescent="0.2">
      <c r="A221" s="154"/>
      <c r="B221" s="155"/>
      <c r="C221" s="249" t="s">
        <v>375</v>
      </c>
      <c r="D221" s="250"/>
      <c r="E221" s="250"/>
      <c r="F221" s="250"/>
      <c r="G221" s="250"/>
      <c r="H221" s="156"/>
      <c r="I221" s="156"/>
      <c r="J221" s="156"/>
      <c r="K221" s="156"/>
      <c r="L221" s="156"/>
      <c r="M221" s="156"/>
      <c r="N221" s="156"/>
      <c r="O221" s="156"/>
      <c r="P221" s="156"/>
      <c r="Q221" s="156"/>
      <c r="R221" s="156"/>
      <c r="S221" s="156"/>
      <c r="T221" s="156"/>
      <c r="U221" s="156"/>
      <c r="V221" s="156"/>
      <c r="W221" s="156"/>
      <c r="X221" s="156"/>
      <c r="Y221" s="147"/>
      <c r="Z221" s="147"/>
      <c r="AA221" s="147"/>
      <c r="AB221" s="147"/>
      <c r="AC221" s="147"/>
      <c r="AD221" s="147"/>
      <c r="AE221" s="147"/>
      <c r="AF221" s="147"/>
      <c r="AG221" s="147" t="s">
        <v>238</v>
      </c>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outlineLevel="1" x14ac:dyDescent="0.2">
      <c r="A222" s="154"/>
      <c r="B222" s="155"/>
      <c r="C222" s="249" t="s">
        <v>376</v>
      </c>
      <c r="D222" s="250"/>
      <c r="E222" s="250"/>
      <c r="F222" s="250"/>
      <c r="G222" s="250"/>
      <c r="H222" s="156"/>
      <c r="I222" s="156"/>
      <c r="J222" s="156"/>
      <c r="K222" s="156"/>
      <c r="L222" s="156"/>
      <c r="M222" s="156"/>
      <c r="N222" s="156"/>
      <c r="O222" s="156"/>
      <c r="P222" s="156"/>
      <c r="Q222" s="156"/>
      <c r="R222" s="156"/>
      <c r="S222" s="156"/>
      <c r="T222" s="156"/>
      <c r="U222" s="156"/>
      <c r="V222" s="156"/>
      <c r="W222" s="156"/>
      <c r="X222" s="156"/>
      <c r="Y222" s="147"/>
      <c r="Z222" s="147"/>
      <c r="AA222" s="147"/>
      <c r="AB222" s="147"/>
      <c r="AC222" s="147"/>
      <c r="AD222" s="147"/>
      <c r="AE222" s="147"/>
      <c r="AF222" s="147"/>
      <c r="AG222" s="147" t="s">
        <v>238</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row>
    <row r="223" spans="1:60" outlineLevel="1" x14ac:dyDescent="0.2">
      <c r="A223" s="154"/>
      <c r="B223" s="155"/>
      <c r="C223" s="249" t="s">
        <v>377</v>
      </c>
      <c r="D223" s="250"/>
      <c r="E223" s="250"/>
      <c r="F223" s="250"/>
      <c r="G223" s="250"/>
      <c r="H223" s="156"/>
      <c r="I223" s="156"/>
      <c r="J223" s="156"/>
      <c r="K223" s="156"/>
      <c r="L223" s="156"/>
      <c r="M223" s="156"/>
      <c r="N223" s="156"/>
      <c r="O223" s="156"/>
      <c r="P223" s="156"/>
      <c r="Q223" s="156"/>
      <c r="R223" s="156"/>
      <c r="S223" s="156"/>
      <c r="T223" s="156"/>
      <c r="U223" s="156"/>
      <c r="V223" s="156"/>
      <c r="W223" s="156"/>
      <c r="X223" s="156"/>
      <c r="Y223" s="147"/>
      <c r="Z223" s="147"/>
      <c r="AA223" s="147"/>
      <c r="AB223" s="147"/>
      <c r="AC223" s="147"/>
      <c r="AD223" s="147"/>
      <c r="AE223" s="147"/>
      <c r="AF223" s="147"/>
      <c r="AG223" s="147" t="s">
        <v>238</v>
      </c>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row>
    <row r="224" spans="1:60" outlineLevel="1" x14ac:dyDescent="0.2">
      <c r="A224" s="154"/>
      <c r="B224" s="155"/>
      <c r="C224" s="249" t="s">
        <v>378</v>
      </c>
      <c r="D224" s="250"/>
      <c r="E224" s="250"/>
      <c r="F224" s="250"/>
      <c r="G224" s="250"/>
      <c r="H224" s="156"/>
      <c r="I224" s="156"/>
      <c r="J224" s="156"/>
      <c r="K224" s="156"/>
      <c r="L224" s="156"/>
      <c r="M224" s="156"/>
      <c r="N224" s="156"/>
      <c r="O224" s="156"/>
      <c r="P224" s="156"/>
      <c r="Q224" s="156"/>
      <c r="R224" s="156"/>
      <c r="S224" s="156"/>
      <c r="T224" s="156"/>
      <c r="U224" s="156"/>
      <c r="V224" s="156"/>
      <c r="W224" s="156"/>
      <c r="X224" s="156"/>
      <c r="Y224" s="147"/>
      <c r="Z224" s="147"/>
      <c r="AA224" s="147"/>
      <c r="AB224" s="147"/>
      <c r="AC224" s="147"/>
      <c r="AD224" s="147"/>
      <c r="AE224" s="147"/>
      <c r="AF224" s="147"/>
      <c r="AG224" s="147" t="s">
        <v>238</v>
      </c>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outlineLevel="1" x14ac:dyDescent="0.2">
      <c r="A225" s="154"/>
      <c r="B225" s="155"/>
      <c r="C225" s="180" t="s">
        <v>379</v>
      </c>
      <c r="D225" s="157"/>
      <c r="E225" s="158"/>
      <c r="F225" s="156"/>
      <c r="G225" s="156"/>
      <c r="H225" s="156"/>
      <c r="I225" s="156"/>
      <c r="J225" s="156"/>
      <c r="K225" s="156"/>
      <c r="L225" s="156"/>
      <c r="M225" s="156"/>
      <c r="N225" s="156"/>
      <c r="O225" s="156"/>
      <c r="P225" s="156"/>
      <c r="Q225" s="156"/>
      <c r="R225" s="156"/>
      <c r="S225" s="156"/>
      <c r="T225" s="156"/>
      <c r="U225" s="156"/>
      <c r="V225" s="156"/>
      <c r="W225" s="156"/>
      <c r="X225" s="156"/>
      <c r="Y225" s="147"/>
      <c r="Z225" s="147"/>
      <c r="AA225" s="147"/>
      <c r="AB225" s="147"/>
      <c r="AC225" s="147"/>
      <c r="AD225" s="147"/>
      <c r="AE225" s="147"/>
      <c r="AF225" s="147"/>
      <c r="AG225" s="147" t="s">
        <v>176</v>
      </c>
      <c r="AH225" s="147">
        <v>0</v>
      </c>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outlineLevel="1" x14ac:dyDescent="0.2">
      <c r="A226" s="154"/>
      <c r="B226" s="155"/>
      <c r="C226" s="180" t="s">
        <v>380</v>
      </c>
      <c r="D226" s="157"/>
      <c r="E226" s="158">
        <v>4</v>
      </c>
      <c r="F226" s="156"/>
      <c r="G226" s="156"/>
      <c r="H226" s="156"/>
      <c r="I226" s="156"/>
      <c r="J226" s="156"/>
      <c r="K226" s="156"/>
      <c r="L226" s="156"/>
      <c r="M226" s="156"/>
      <c r="N226" s="156"/>
      <c r="O226" s="156"/>
      <c r="P226" s="156"/>
      <c r="Q226" s="156"/>
      <c r="R226" s="156"/>
      <c r="S226" s="156"/>
      <c r="T226" s="156"/>
      <c r="U226" s="156"/>
      <c r="V226" s="156"/>
      <c r="W226" s="156"/>
      <c r="X226" s="156"/>
      <c r="Y226" s="147"/>
      <c r="Z226" s="147"/>
      <c r="AA226" s="147"/>
      <c r="AB226" s="147"/>
      <c r="AC226" s="147"/>
      <c r="AD226" s="147"/>
      <c r="AE226" s="147"/>
      <c r="AF226" s="147"/>
      <c r="AG226" s="147" t="s">
        <v>176</v>
      </c>
      <c r="AH226" s="147">
        <v>0</v>
      </c>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outlineLevel="1" x14ac:dyDescent="0.2">
      <c r="A227" s="154"/>
      <c r="B227" s="155"/>
      <c r="C227" s="241"/>
      <c r="D227" s="242"/>
      <c r="E227" s="242"/>
      <c r="F227" s="242"/>
      <c r="G227" s="242"/>
      <c r="H227" s="156"/>
      <c r="I227" s="156"/>
      <c r="J227" s="156"/>
      <c r="K227" s="156"/>
      <c r="L227" s="156"/>
      <c r="M227" s="156"/>
      <c r="N227" s="156"/>
      <c r="O227" s="156"/>
      <c r="P227" s="156"/>
      <c r="Q227" s="156"/>
      <c r="R227" s="156"/>
      <c r="S227" s="156"/>
      <c r="T227" s="156"/>
      <c r="U227" s="156"/>
      <c r="V227" s="156"/>
      <c r="W227" s="156"/>
      <c r="X227" s="156"/>
      <c r="Y227" s="147"/>
      <c r="Z227" s="147"/>
      <c r="AA227" s="147"/>
      <c r="AB227" s="147"/>
      <c r="AC227" s="147"/>
      <c r="AD227" s="147"/>
      <c r="AE227" s="147"/>
      <c r="AF227" s="147"/>
      <c r="AG227" s="147" t="s">
        <v>178</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1" x14ac:dyDescent="0.2">
      <c r="A228" s="169">
        <v>36</v>
      </c>
      <c r="B228" s="170" t="s">
        <v>381</v>
      </c>
      <c r="C228" s="179" t="s">
        <v>382</v>
      </c>
      <c r="D228" s="171" t="s">
        <v>373</v>
      </c>
      <c r="E228" s="172">
        <v>21</v>
      </c>
      <c r="F228" s="173"/>
      <c r="G228" s="174">
        <f>ROUND(E228*F228,2)</f>
        <v>0</v>
      </c>
      <c r="H228" s="173"/>
      <c r="I228" s="174">
        <f>ROUND(E228*H228,2)</f>
        <v>0</v>
      </c>
      <c r="J228" s="173"/>
      <c r="K228" s="174">
        <f>ROUND(E228*J228,2)</f>
        <v>0</v>
      </c>
      <c r="L228" s="174">
        <v>21</v>
      </c>
      <c r="M228" s="174">
        <f>G228*(1+L228/100)</f>
        <v>0</v>
      </c>
      <c r="N228" s="174">
        <v>0</v>
      </c>
      <c r="O228" s="174">
        <f>ROUND(E228*N228,2)</f>
        <v>0</v>
      </c>
      <c r="P228" s="174">
        <v>0</v>
      </c>
      <c r="Q228" s="174">
        <f>ROUND(E228*P228,2)</f>
        <v>0</v>
      </c>
      <c r="R228" s="174"/>
      <c r="S228" s="174" t="s">
        <v>169</v>
      </c>
      <c r="T228" s="175" t="s">
        <v>374</v>
      </c>
      <c r="U228" s="156">
        <v>0</v>
      </c>
      <c r="V228" s="156">
        <f>ROUND(E228*U228,2)</f>
        <v>0</v>
      </c>
      <c r="W228" s="156"/>
      <c r="X228" s="156" t="s">
        <v>356</v>
      </c>
      <c r="Y228" s="147"/>
      <c r="Z228" s="147"/>
      <c r="AA228" s="147"/>
      <c r="AB228" s="147"/>
      <c r="AC228" s="147"/>
      <c r="AD228" s="147"/>
      <c r="AE228" s="147"/>
      <c r="AF228" s="147"/>
      <c r="AG228" s="147" t="s">
        <v>357</v>
      </c>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outlineLevel="1" x14ac:dyDescent="0.2">
      <c r="A229" s="154"/>
      <c r="B229" s="155"/>
      <c r="C229" s="247" t="s">
        <v>358</v>
      </c>
      <c r="D229" s="248"/>
      <c r="E229" s="248"/>
      <c r="F229" s="248"/>
      <c r="G229" s="248"/>
      <c r="H229" s="156"/>
      <c r="I229" s="156"/>
      <c r="J229" s="156"/>
      <c r="K229" s="156"/>
      <c r="L229" s="156"/>
      <c r="M229" s="156"/>
      <c r="N229" s="156"/>
      <c r="O229" s="156"/>
      <c r="P229" s="156"/>
      <c r="Q229" s="156"/>
      <c r="R229" s="156"/>
      <c r="S229" s="156"/>
      <c r="T229" s="156"/>
      <c r="U229" s="156"/>
      <c r="V229" s="156"/>
      <c r="W229" s="156"/>
      <c r="X229" s="156"/>
      <c r="Y229" s="147"/>
      <c r="Z229" s="147"/>
      <c r="AA229" s="147"/>
      <c r="AB229" s="147"/>
      <c r="AC229" s="147"/>
      <c r="AD229" s="147"/>
      <c r="AE229" s="147"/>
      <c r="AF229" s="147"/>
      <c r="AG229" s="147" t="s">
        <v>238</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outlineLevel="1" x14ac:dyDescent="0.2">
      <c r="A230" s="154"/>
      <c r="B230" s="155"/>
      <c r="C230" s="249" t="s">
        <v>375</v>
      </c>
      <c r="D230" s="250"/>
      <c r="E230" s="250"/>
      <c r="F230" s="250"/>
      <c r="G230" s="250"/>
      <c r="H230" s="156"/>
      <c r="I230" s="156"/>
      <c r="J230" s="156"/>
      <c r="K230" s="156"/>
      <c r="L230" s="156"/>
      <c r="M230" s="156"/>
      <c r="N230" s="156"/>
      <c r="O230" s="156"/>
      <c r="P230" s="156"/>
      <c r="Q230" s="156"/>
      <c r="R230" s="156"/>
      <c r="S230" s="156"/>
      <c r="T230" s="156"/>
      <c r="U230" s="156"/>
      <c r="V230" s="156"/>
      <c r="W230" s="156"/>
      <c r="X230" s="156"/>
      <c r="Y230" s="147"/>
      <c r="Z230" s="147"/>
      <c r="AA230" s="147"/>
      <c r="AB230" s="147"/>
      <c r="AC230" s="147"/>
      <c r="AD230" s="147"/>
      <c r="AE230" s="147"/>
      <c r="AF230" s="147"/>
      <c r="AG230" s="147" t="s">
        <v>238</v>
      </c>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row>
    <row r="231" spans="1:60" outlineLevel="1" x14ac:dyDescent="0.2">
      <c r="A231" s="154"/>
      <c r="B231" s="155"/>
      <c r="C231" s="249" t="s">
        <v>376</v>
      </c>
      <c r="D231" s="250"/>
      <c r="E231" s="250"/>
      <c r="F231" s="250"/>
      <c r="G231" s="250"/>
      <c r="H231" s="156"/>
      <c r="I231" s="156"/>
      <c r="J231" s="156"/>
      <c r="K231" s="156"/>
      <c r="L231" s="156"/>
      <c r="M231" s="156"/>
      <c r="N231" s="156"/>
      <c r="O231" s="156"/>
      <c r="P231" s="156"/>
      <c r="Q231" s="156"/>
      <c r="R231" s="156"/>
      <c r="S231" s="156"/>
      <c r="T231" s="156"/>
      <c r="U231" s="156"/>
      <c r="V231" s="156"/>
      <c r="W231" s="156"/>
      <c r="X231" s="156"/>
      <c r="Y231" s="147"/>
      <c r="Z231" s="147"/>
      <c r="AA231" s="147"/>
      <c r="AB231" s="147"/>
      <c r="AC231" s="147"/>
      <c r="AD231" s="147"/>
      <c r="AE231" s="147"/>
      <c r="AF231" s="147"/>
      <c r="AG231" s="147" t="s">
        <v>238</v>
      </c>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outlineLevel="1" x14ac:dyDescent="0.2">
      <c r="A232" s="154"/>
      <c r="B232" s="155"/>
      <c r="C232" s="249" t="s">
        <v>377</v>
      </c>
      <c r="D232" s="250"/>
      <c r="E232" s="250"/>
      <c r="F232" s="250"/>
      <c r="G232" s="250"/>
      <c r="H232" s="156"/>
      <c r="I232" s="156"/>
      <c r="J232" s="156"/>
      <c r="K232" s="156"/>
      <c r="L232" s="156"/>
      <c r="M232" s="156"/>
      <c r="N232" s="156"/>
      <c r="O232" s="156"/>
      <c r="P232" s="156"/>
      <c r="Q232" s="156"/>
      <c r="R232" s="156"/>
      <c r="S232" s="156"/>
      <c r="T232" s="156"/>
      <c r="U232" s="156"/>
      <c r="V232" s="156"/>
      <c r="W232" s="156"/>
      <c r="X232" s="156"/>
      <c r="Y232" s="147"/>
      <c r="Z232" s="147"/>
      <c r="AA232" s="147"/>
      <c r="AB232" s="147"/>
      <c r="AC232" s="147"/>
      <c r="AD232" s="147"/>
      <c r="AE232" s="147"/>
      <c r="AF232" s="147"/>
      <c r="AG232" s="147" t="s">
        <v>238</v>
      </c>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row>
    <row r="233" spans="1:60" outlineLevel="1" x14ac:dyDescent="0.2">
      <c r="A233" s="154"/>
      <c r="B233" s="155"/>
      <c r="C233" s="249" t="s">
        <v>378</v>
      </c>
      <c r="D233" s="250"/>
      <c r="E233" s="250"/>
      <c r="F233" s="250"/>
      <c r="G233" s="250"/>
      <c r="H233" s="156"/>
      <c r="I233" s="156"/>
      <c r="J233" s="156"/>
      <c r="K233" s="156"/>
      <c r="L233" s="156"/>
      <c r="M233" s="156"/>
      <c r="N233" s="156"/>
      <c r="O233" s="156"/>
      <c r="P233" s="156"/>
      <c r="Q233" s="156"/>
      <c r="R233" s="156"/>
      <c r="S233" s="156"/>
      <c r="T233" s="156"/>
      <c r="U233" s="156"/>
      <c r="V233" s="156"/>
      <c r="W233" s="156"/>
      <c r="X233" s="156"/>
      <c r="Y233" s="147"/>
      <c r="Z233" s="147"/>
      <c r="AA233" s="147"/>
      <c r="AB233" s="147"/>
      <c r="AC233" s="147"/>
      <c r="AD233" s="147"/>
      <c r="AE233" s="147"/>
      <c r="AF233" s="147"/>
      <c r="AG233" s="147" t="s">
        <v>238</v>
      </c>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x14ac:dyDescent="0.2">
      <c r="A234" s="154"/>
      <c r="B234" s="155"/>
      <c r="C234" s="180" t="s">
        <v>383</v>
      </c>
      <c r="D234" s="157"/>
      <c r="E234" s="158">
        <v>21</v>
      </c>
      <c r="F234" s="156"/>
      <c r="G234" s="156"/>
      <c r="H234" s="156"/>
      <c r="I234" s="156"/>
      <c r="J234" s="156"/>
      <c r="K234" s="156"/>
      <c r="L234" s="156"/>
      <c r="M234" s="156"/>
      <c r="N234" s="156"/>
      <c r="O234" s="156"/>
      <c r="P234" s="156"/>
      <c r="Q234" s="156"/>
      <c r="R234" s="156"/>
      <c r="S234" s="156"/>
      <c r="T234" s="156"/>
      <c r="U234" s="156"/>
      <c r="V234" s="156"/>
      <c r="W234" s="156"/>
      <c r="X234" s="156"/>
      <c r="Y234" s="147"/>
      <c r="Z234" s="147"/>
      <c r="AA234" s="147"/>
      <c r="AB234" s="147"/>
      <c r="AC234" s="147"/>
      <c r="AD234" s="147"/>
      <c r="AE234" s="147"/>
      <c r="AF234" s="147"/>
      <c r="AG234" s="147" t="s">
        <v>176</v>
      </c>
      <c r="AH234" s="147">
        <v>0</v>
      </c>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x14ac:dyDescent="0.2">
      <c r="A235" s="154"/>
      <c r="B235" s="155"/>
      <c r="C235" s="241"/>
      <c r="D235" s="242"/>
      <c r="E235" s="242"/>
      <c r="F235" s="242"/>
      <c r="G235" s="242"/>
      <c r="H235" s="156"/>
      <c r="I235" s="156"/>
      <c r="J235" s="156"/>
      <c r="K235" s="156"/>
      <c r="L235" s="156"/>
      <c r="M235" s="156"/>
      <c r="N235" s="156"/>
      <c r="O235" s="156"/>
      <c r="P235" s="156"/>
      <c r="Q235" s="156"/>
      <c r="R235" s="156"/>
      <c r="S235" s="156"/>
      <c r="T235" s="156"/>
      <c r="U235" s="156"/>
      <c r="V235" s="156"/>
      <c r="W235" s="156"/>
      <c r="X235" s="156"/>
      <c r="Y235" s="147"/>
      <c r="Z235" s="147"/>
      <c r="AA235" s="147"/>
      <c r="AB235" s="147"/>
      <c r="AC235" s="147"/>
      <c r="AD235" s="147"/>
      <c r="AE235" s="147"/>
      <c r="AF235" s="147"/>
      <c r="AG235" s="147" t="s">
        <v>178</v>
      </c>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outlineLevel="1" x14ac:dyDescent="0.2">
      <c r="A236" s="169">
        <v>37</v>
      </c>
      <c r="B236" s="170" t="s">
        <v>384</v>
      </c>
      <c r="C236" s="179" t="s">
        <v>385</v>
      </c>
      <c r="D236" s="171" t="s">
        <v>373</v>
      </c>
      <c r="E236" s="172">
        <v>2</v>
      </c>
      <c r="F236" s="173"/>
      <c r="G236" s="174">
        <f>ROUND(E236*F236,2)</f>
        <v>0</v>
      </c>
      <c r="H236" s="173"/>
      <c r="I236" s="174">
        <f>ROUND(E236*H236,2)</f>
        <v>0</v>
      </c>
      <c r="J236" s="173"/>
      <c r="K236" s="174">
        <f>ROUND(E236*J236,2)</f>
        <v>0</v>
      </c>
      <c r="L236" s="174">
        <v>21</v>
      </c>
      <c r="M236" s="174">
        <f>G236*(1+L236/100)</f>
        <v>0</v>
      </c>
      <c r="N236" s="174">
        <v>0</v>
      </c>
      <c r="O236" s="174">
        <f>ROUND(E236*N236,2)</f>
        <v>0</v>
      </c>
      <c r="P236" s="174">
        <v>0</v>
      </c>
      <c r="Q236" s="174">
        <f>ROUND(E236*P236,2)</f>
        <v>0</v>
      </c>
      <c r="R236" s="174"/>
      <c r="S236" s="174" t="s">
        <v>169</v>
      </c>
      <c r="T236" s="175" t="s">
        <v>306</v>
      </c>
      <c r="U236" s="156">
        <v>0</v>
      </c>
      <c r="V236" s="156">
        <f>ROUND(E236*U236,2)</f>
        <v>0</v>
      </c>
      <c r="W236" s="156"/>
      <c r="X236" s="156" t="s">
        <v>356</v>
      </c>
      <c r="Y236" s="147"/>
      <c r="Z236" s="147"/>
      <c r="AA236" s="147"/>
      <c r="AB236" s="147"/>
      <c r="AC236" s="147"/>
      <c r="AD236" s="147"/>
      <c r="AE236" s="147"/>
      <c r="AF236" s="147"/>
      <c r="AG236" s="147" t="s">
        <v>357</v>
      </c>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row>
    <row r="237" spans="1:60" outlineLevel="1" x14ac:dyDescent="0.2">
      <c r="A237" s="154"/>
      <c r="B237" s="155"/>
      <c r="C237" s="247" t="s">
        <v>358</v>
      </c>
      <c r="D237" s="248"/>
      <c r="E237" s="248"/>
      <c r="F237" s="248"/>
      <c r="G237" s="248"/>
      <c r="H237" s="156"/>
      <c r="I237" s="156"/>
      <c r="J237" s="156"/>
      <c r="K237" s="156"/>
      <c r="L237" s="156"/>
      <c r="M237" s="156"/>
      <c r="N237" s="156"/>
      <c r="O237" s="156"/>
      <c r="P237" s="156"/>
      <c r="Q237" s="156"/>
      <c r="R237" s="156"/>
      <c r="S237" s="156"/>
      <c r="T237" s="156"/>
      <c r="U237" s="156"/>
      <c r="V237" s="156"/>
      <c r="W237" s="156"/>
      <c r="X237" s="156"/>
      <c r="Y237" s="147"/>
      <c r="Z237" s="147"/>
      <c r="AA237" s="147"/>
      <c r="AB237" s="147"/>
      <c r="AC237" s="147"/>
      <c r="AD237" s="147"/>
      <c r="AE237" s="147"/>
      <c r="AF237" s="147"/>
      <c r="AG237" s="147" t="s">
        <v>238</v>
      </c>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x14ac:dyDescent="0.2">
      <c r="A238" s="154"/>
      <c r="B238" s="155"/>
      <c r="C238" s="249" t="s">
        <v>375</v>
      </c>
      <c r="D238" s="250"/>
      <c r="E238" s="250"/>
      <c r="F238" s="250"/>
      <c r="G238" s="250"/>
      <c r="H238" s="156"/>
      <c r="I238" s="156"/>
      <c r="J238" s="156"/>
      <c r="K238" s="156"/>
      <c r="L238" s="156"/>
      <c r="M238" s="156"/>
      <c r="N238" s="156"/>
      <c r="O238" s="156"/>
      <c r="P238" s="156"/>
      <c r="Q238" s="156"/>
      <c r="R238" s="156"/>
      <c r="S238" s="156"/>
      <c r="T238" s="156"/>
      <c r="U238" s="156"/>
      <c r="V238" s="156"/>
      <c r="W238" s="156"/>
      <c r="X238" s="156"/>
      <c r="Y238" s="147"/>
      <c r="Z238" s="147"/>
      <c r="AA238" s="147"/>
      <c r="AB238" s="147"/>
      <c r="AC238" s="147"/>
      <c r="AD238" s="147"/>
      <c r="AE238" s="147"/>
      <c r="AF238" s="147"/>
      <c r="AG238" s="147" t="s">
        <v>238</v>
      </c>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outlineLevel="1" x14ac:dyDescent="0.2">
      <c r="A239" s="154"/>
      <c r="B239" s="155"/>
      <c r="C239" s="249" t="s">
        <v>376</v>
      </c>
      <c r="D239" s="250"/>
      <c r="E239" s="250"/>
      <c r="F239" s="250"/>
      <c r="G239" s="250"/>
      <c r="H239" s="156"/>
      <c r="I239" s="156"/>
      <c r="J239" s="156"/>
      <c r="K239" s="156"/>
      <c r="L239" s="156"/>
      <c r="M239" s="156"/>
      <c r="N239" s="156"/>
      <c r="O239" s="156"/>
      <c r="P239" s="156"/>
      <c r="Q239" s="156"/>
      <c r="R239" s="156"/>
      <c r="S239" s="156"/>
      <c r="T239" s="156"/>
      <c r="U239" s="156"/>
      <c r="V239" s="156"/>
      <c r="W239" s="156"/>
      <c r="X239" s="156"/>
      <c r="Y239" s="147"/>
      <c r="Z239" s="147"/>
      <c r="AA239" s="147"/>
      <c r="AB239" s="147"/>
      <c r="AC239" s="147"/>
      <c r="AD239" s="147"/>
      <c r="AE239" s="147"/>
      <c r="AF239" s="147"/>
      <c r="AG239" s="147" t="s">
        <v>238</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row>
    <row r="240" spans="1:60" outlineLevel="1" x14ac:dyDescent="0.2">
      <c r="A240" s="154"/>
      <c r="B240" s="155"/>
      <c r="C240" s="249" t="s">
        <v>377</v>
      </c>
      <c r="D240" s="250"/>
      <c r="E240" s="250"/>
      <c r="F240" s="250"/>
      <c r="G240" s="250"/>
      <c r="H240" s="156"/>
      <c r="I240" s="156"/>
      <c r="J240" s="156"/>
      <c r="K240" s="156"/>
      <c r="L240" s="156"/>
      <c r="M240" s="156"/>
      <c r="N240" s="156"/>
      <c r="O240" s="156"/>
      <c r="P240" s="156"/>
      <c r="Q240" s="156"/>
      <c r="R240" s="156"/>
      <c r="S240" s="156"/>
      <c r="T240" s="156"/>
      <c r="U240" s="156"/>
      <c r="V240" s="156"/>
      <c r="W240" s="156"/>
      <c r="X240" s="156"/>
      <c r="Y240" s="147"/>
      <c r="Z240" s="147"/>
      <c r="AA240" s="147"/>
      <c r="AB240" s="147"/>
      <c r="AC240" s="147"/>
      <c r="AD240" s="147"/>
      <c r="AE240" s="147"/>
      <c r="AF240" s="147"/>
      <c r="AG240" s="147" t="s">
        <v>238</v>
      </c>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row>
    <row r="241" spans="1:60" outlineLevel="1" x14ac:dyDescent="0.2">
      <c r="A241" s="154"/>
      <c r="B241" s="155"/>
      <c r="C241" s="249" t="s">
        <v>378</v>
      </c>
      <c r="D241" s="250"/>
      <c r="E241" s="250"/>
      <c r="F241" s="250"/>
      <c r="G241" s="250"/>
      <c r="H241" s="156"/>
      <c r="I241" s="156"/>
      <c r="J241" s="156"/>
      <c r="K241" s="156"/>
      <c r="L241" s="156"/>
      <c r="M241" s="156"/>
      <c r="N241" s="156"/>
      <c r="O241" s="156"/>
      <c r="P241" s="156"/>
      <c r="Q241" s="156"/>
      <c r="R241" s="156"/>
      <c r="S241" s="156"/>
      <c r="T241" s="156"/>
      <c r="U241" s="156"/>
      <c r="V241" s="156"/>
      <c r="W241" s="156"/>
      <c r="X241" s="156"/>
      <c r="Y241" s="147"/>
      <c r="Z241" s="147"/>
      <c r="AA241" s="147"/>
      <c r="AB241" s="147"/>
      <c r="AC241" s="147"/>
      <c r="AD241" s="147"/>
      <c r="AE241" s="147"/>
      <c r="AF241" s="147"/>
      <c r="AG241" s="147" t="s">
        <v>238</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outlineLevel="1" x14ac:dyDescent="0.2">
      <c r="A242" s="154"/>
      <c r="B242" s="155"/>
      <c r="C242" s="180" t="s">
        <v>386</v>
      </c>
      <c r="D242" s="157"/>
      <c r="E242" s="158"/>
      <c r="F242" s="156"/>
      <c r="G242" s="156"/>
      <c r="H242" s="156"/>
      <c r="I242" s="156"/>
      <c r="J242" s="156"/>
      <c r="K242" s="156"/>
      <c r="L242" s="156"/>
      <c r="M242" s="156"/>
      <c r="N242" s="156"/>
      <c r="O242" s="156"/>
      <c r="P242" s="156"/>
      <c r="Q242" s="156"/>
      <c r="R242" s="156"/>
      <c r="S242" s="156"/>
      <c r="T242" s="156"/>
      <c r="U242" s="156"/>
      <c r="V242" s="156"/>
      <c r="W242" s="156"/>
      <c r="X242" s="156"/>
      <c r="Y242" s="147"/>
      <c r="Z242" s="147"/>
      <c r="AA242" s="147"/>
      <c r="AB242" s="147"/>
      <c r="AC242" s="147"/>
      <c r="AD242" s="147"/>
      <c r="AE242" s="147"/>
      <c r="AF242" s="147"/>
      <c r="AG242" s="147" t="s">
        <v>176</v>
      </c>
      <c r="AH242" s="147">
        <v>0</v>
      </c>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row>
    <row r="243" spans="1:60" outlineLevel="1" x14ac:dyDescent="0.2">
      <c r="A243" s="154"/>
      <c r="B243" s="155"/>
      <c r="C243" s="180" t="s">
        <v>387</v>
      </c>
      <c r="D243" s="157"/>
      <c r="E243" s="158">
        <v>2</v>
      </c>
      <c r="F243" s="156"/>
      <c r="G243" s="156"/>
      <c r="H243" s="156"/>
      <c r="I243" s="156"/>
      <c r="J243" s="156"/>
      <c r="K243" s="156"/>
      <c r="L243" s="156"/>
      <c r="M243" s="156"/>
      <c r="N243" s="156"/>
      <c r="O243" s="156"/>
      <c r="P243" s="156"/>
      <c r="Q243" s="156"/>
      <c r="R243" s="156"/>
      <c r="S243" s="156"/>
      <c r="T243" s="156"/>
      <c r="U243" s="156"/>
      <c r="V243" s="156"/>
      <c r="W243" s="156"/>
      <c r="X243" s="156"/>
      <c r="Y243" s="147"/>
      <c r="Z243" s="147"/>
      <c r="AA243" s="147"/>
      <c r="AB243" s="147"/>
      <c r="AC243" s="147"/>
      <c r="AD243" s="147"/>
      <c r="AE243" s="147"/>
      <c r="AF243" s="147"/>
      <c r="AG243" s="147" t="s">
        <v>176</v>
      </c>
      <c r="AH243" s="147">
        <v>0</v>
      </c>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outlineLevel="1" x14ac:dyDescent="0.2">
      <c r="A244" s="154"/>
      <c r="B244" s="155"/>
      <c r="C244" s="241"/>
      <c r="D244" s="242"/>
      <c r="E244" s="242"/>
      <c r="F244" s="242"/>
      <c r="G244" s="242"/>
      <c r="H244" s="156"/>
      <c r="I244" s="156"/>
      <c r="J244" s="156"/>
      <c r="K244" s="156"/>
      <c r="L244" s="156"/>
      <c r="M244" s="156"/>
      <c r="N244" s="156"/>
      <c r="O244" s="156"/>
      <c r="P244" s="156"/>
      <c r="Q244" s="156"/>
      <c r="R244" s="156"/>
      <c r="S244" s="156"/>
      <c r="T244" s="156"/>
      <c r="U244" s="156"/>
      <c r="V244" s="156"/>
      <c r="W244" s="156"/>
      <c r="X244" s="156"/>
      <c r="Y244" s="147"/>
      <c r="Z244" s="147"/>
      <c r="AA244" s="147"/>
      <c r="AB244" s="147"/>
      <c r="AC244" s="147"/>
      <c r="AD244" s="147"/>
      <c r="AE244" s="147"/>
      <c r="AF244" s="147"/>
      <c r="AG244" s="147" t="s">
        <v>178</v>
      </c>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outlineLevel="1" x14ac:dyDescent="0.2">
      <c r="A245" s="169">
        <v>38</v>
      </c>
      <c r="B245" s="170" t="s">
        <v>388</v>
      </c>
      <c r="C245" s="179" t="s">
        <v>389</v>
      </c>
      <c r="D245" s="171" t="s">
        <v>373</v>
      </c>
      <c r="E245" s="172">
        <v>8</v>
      </c>
      <c r="F245" s="173"/>
      <c r="G245" s="174">
        <f>ROUND(E245*F245,2)</f>
        <v>0</v>
      </c>
      <c r="H245" s="173"/>
      <c r="I245" s="174">
        <f>ROUND(E245*H245,2)</f>
        <v>0</v>
      </c>
      <c r="J245" s="173"/>
      <c r="K245" s="174">
        <f>ROUND(E245*J245,2)</f>
        <v>0</v>
      </c>
      <c r="L245" s="174">
        <v>21</v>
      </c>
      <c r="M245" s="174">
        <f>G245*(1+L245/100)</f>
        <v>0</v>
      </c>
      <c r="N245" s="174">
        <v>0</v>
      </c>
      <c r="O245" s="174">
        <f>ROUND(E245*N245,2)</f>
        <v>0</v>
      </c>
      <c r="P245" s="174">
        <v>0</v>
      </c>
      <c r="Q245" s="174">
        <f>ROUND(E245*P245,2)</f>
        <v>0</v>
      </c>
      <c r="R245" s="174"/>
      <c r="S245" s="174" t="s">
        <v>169</v>
      </c>
      <c r="T245" s="175" t="s">
        <v>374</v>
      </c>
      <c r="U245" s="156">
        <v>0</v>
      </c>
      <c r="V245" s="156">
        <f>ROUND(E245*U245,2)</f>
        <v>0</v>
      </c>
      <c r="W245" s="156"/>
      <c r="X245" s="156" t="s">
        <v>356</v>
      </c>
      <c r="Y245" s="147"/>
      <c r="Z245" s="147"/>
      <c r="AA245" s="147"/>
      <c r="AB245" s="147"/>
      <c r="AC245" s="147"/>
      <c r="AD245" s="147"/>
      <c r="AE245" s="147"/>
      <c r="AF245" s="147"/>
      <c r="AG245" s="147" t="s">
        <v>357</v>
      </c>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outlineLevel="1" x14ac:dyDescent="0.2">
      <c r="A246" s="154"/>
      <c r="B246" s="155"/>
      <c r="C246" s="247" t="s">
        <v>358</v>
      </c>
      <c r="D246" s="248"/>
      <c r="E246" s="248"/>
      <c r="F246" s="248"/>
      <c r="G246" s="248"/>
      <c r="H246" s="156"/>
      <c r="I246" s="156"/>
      <c r="J246" s="156"/>
      <c r="K246" s="156"/>
      <c r="L246" s="156"/>
      <c r="M246" s="156"/>
      <c r="N246" s="156"/>
      <c r="O246" s="156"/>
      <c r="P246" s="156"/>
      <c r="Q246" s="156"/>
      <c r="R246" s="156"/>
      <c r="S246" s="156"/>
      <c r="T246" s="156"/>
      <c r="U246" s="156"/>
      <c r="V246" s="156"/>
      <c r="W246" s="156"/>
      <c r="X246" s="156"/>
      <c r="Y246" s="147"/>
      <c r="Z246" s="147"/>
      <c r="AA246" s="147"/>
      <c r="AB246" s="147"/>
      <c r="AC246" s="147"/>
      <c r="AD246" s="147"/>
      <c r="AE246" s="147"/>
      <c r="AF246" s="147"/>
      <c r="AG246" s="147" t="s">
        <v>238</v>
      </c>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outlineLevel="1" x14ac:dyDescent="0.2">
      <c r="A247" s="154"/>
      <c r="B247" s="155"/>
      <c r="C247" s="249" t="s">
        <v>375</v>
      </c>
      <c r="D247" s="250"/>
      <c r="E247" s="250"/>
      <c r="F247" s="250"/>
      <c r="G247" s="250"/>
      <c r="H247" s="156"/>
      <c r="I247" s="156"/>
      <c r="J247" s="156"/>
      <c r="K247" s="156"/>
      <c r="L247" s="156"/>
      <c r="M247" s="156"/>
      <c r="N247" s="156"/>
      <c r="O247" s="156"/>
      <c r="P247" s="156"/>
      <c r="Q247" s="156"/>
      <c r="R247" s="156"/>
      <c r="S247" s="156"/>
      <c r="T247" s="156"/>
      <c r="U247" s="156"/>
      <c r="V247" s="156"/>
      <c r="W247" s="156"/>
      <c r="X247" s="156"/>
      <c r="Y247" s="147"/>
      <c r="Z247" s="147"/>
      <c r="AA247" s="147"/>
      <c r="AB247" s="147"/>
      <c r="AC247" s="147"/>
      <c r="AD247" s="147"/>
      <c r="AE247" s="147"/>
      <c r="AF247" s="147"/>
      <c r="AG247" s="147" t="s">
        <v>238</v>
      </c>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outlineLevel="1" x14ac:dyDescent="0.2">
      <c r="A248" s="154"/>
      <c r="B248" s="155"/>
      <c r="C248" s="249" t="s">
        <v>376</v>
      </c>
      <c r="D248" s="250"/>
      <c r="E248" s="250"/>
      <c r="F248" s="250"/>
      <c r="G248" s="250"/>
      <c r="H248" s="156"/>
      <c r="I248" s="156"/>
      <c r="J248" s="156"/>
      <c r="K248" s="156"/>
      <c r="L248" s="156"/>
      <c r="M248" s="156"/>
      <c r="N248" s="156"/>
      <c r="O248" s="156"/>
      <c r="P248" s="156"/>
      <c r="Q248" s="156"/>
      <c r="R248" s="156"/>
      <c r="S248" s="156"/>
      <c r="T248" s="156"/>
      <c r="U248" s="156"/>
      <c r="V248" s="156"/>
      <c r="W248" s="156"/>
      <c r="X248" s="156"/>
      <c r="Y248" s="147"/>
      <c r="Z248" s="147"/>
      <c r="AA248" s="147"/>
      <c r="AB248" s="147"/>
      <c r="AC248" s="147"/>
      <c r="AD248" s="147"/>
      <c r="AE248" s="147"/>
      <c r="AF248" s="147"/>
      <c r="AG248" s="147" t="s">
        <v>238</v>
      </c>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row>
    <row r="249" spans="1:60" outlineLevel="1" x14ac:dyDescent="0.2">
      <c r="A249" s="154"/>
      <c r="B249" s="155"/>
      <c r="C249" s="249" t="s">
        <v>377</v>
      </c>
      <c r="D249" s="250"/>
      <c r="E249" s="250"/>
      <c r="F249" s="250"/>
      <c r="G249" s="250"/>
      <c r="H249" s="156"/>
      <c r="I249" s="156"/>
      <c r="J249" s="156"/>
      <c r="K249" s="156"/>
      <c r="L249" s="156"/>
      <c r="M249" s="156"/>
      <c r="N249" s="156"/>
      <c r="O249" s="156"/>
      <c r="P249" s="156"/>
      <c r="Q249" s="156"/>
      <c r="R249" s="156"/>
      <c r="S249" s="156"/>
      <c r="T249" s="156"/>
      <c r="U249" s="156"/>
      <c r="V249" s="156"/>
      <c r="W249" s="156"/>
      <c r="X249" s="156"/>
      <c r="Y249" s="147"/>
      <c r="Z249" s="147"/>
      <c r="AA249" s="147"/>
      <c r="AB249" s="147"/>
      <c r="AC249" s="147"/>
      <c r="AD249" s="147"/>
      <c r="AE249" s="147"/>
      <c r="AF249" s="147"/>
      <c r="AG249" s="147" t="s">
        <v>238</v>
      </c>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outlineLevel="1" x14ac:dyDescent="0.2">
      <c r="A250" s="154"/>
      <c r="B250" s="155"/>
      <c r="C250" s="249" t="s">
        <v>378</v>
      </c>
      <c r="D250" s="250"/>
      <c r="E250" s="250"/>
      <c r="F250" s="250"/>
      <c r="G250" s="250"/>
      <c r="H250" s="156"/>
      <c r="I250" s="156"/>
      <c r="J250" s="156"/>
      <c r="K250" s="156"/>
      <c r="L250" s="156"/>
      <c r="M250" s="156"/>
      <c r="N250" s="156"/>
      <c r="O250" s="156"/>
      <c r="P250" s="156"/>
      <c r="Q250" s="156"/>
      <c r="R250" s="156"/>
      <c r="S250" s="156"/>
      <c r="T250" s="156"/>
      <c r="U250" s="156"/>
      <c r="V250" s="156"/>
      <c r="W250" s="156"/>
      <c r="X250" s="156"/>
      <c r="Y250" s="147"/>
      <c r="Z250" s="147"/>
      <c r="AA250" s="147"/>
      <c r="AB250" s="147"/>
      <c r="AC250" s="147"/>
      <c r="AD250" s="147"/>
      <c r="AE250" s="147"/>
      <c r="AF250" s="147"/>
      <c r="AG250" s="147" t="s">
        <v>238</v>
      </c>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row>
    <row r="251" spans="1:60" outlineLevel="1" x14ac:dyDescent="0.2">
      <c r="A251" s="154"/>
      <c r="B251" s="155"/>
      <c r="C251" s="180" t="s">
        <v>386</v>
      </c>
      <c r="D251" s="157"/>
      <c r="E251" s="158"/>
      <c r="F251" s="156"/>
      <c r="G251" s="156"/>
      <c r="H251" s="156"/>
      <c r="I251" s="156"/>
      <c r="J251" s="156"/>
      <c r="K251" s="156"/>
      <c r="L251" s="156"/>
      <c r="M251" s="156"/>
      <c r="N251" s="156"/>
      <c r="O251" s="156"/>
      <c r="P251" s="156"/>
      <c r="Q251" s="156"/>
      <c r="R251" s="156"/>
      <c r="S251" s="156"/>
      <c r="T251" s="156"/>
      <c r="U251" s="156"/>
      <c r="V251" s="156"/>
      <c r="W251" s="156"/>
      <c r="X251" s="156"/>
      <c r="Y251" s="147"/>
      <c r="Z251" s="147"/>
      <c r="AA251" s="147"/>
      <c r="AB251" s="147"/>
      <c r="AC251" s="147"/>
      <c r="AD251" s="147"/>
      <c r="AE251" s="147"/>
      <c r="AF251" s="147"/>
      <c r="AG251" s="147" t="s">
        <v>176</v>
      </c>
      <c r="AH251" s="147">
        <v>0</v>
      </c>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outlineLevel="1" x14ac:dyDescent="0.2">
      <c r="A252" s="154"/>
      <c r="B252" s="155"/>
      <c r="C252" s="180" t="s">
        <v>390</v>
      </c>
      <c r="D252" s="157"/>
      <c r="E252" s="158">
        <v>8</v>
      </c>
      <c r="F252" s="156"/>
      <c r="G252" s="156"/>
      <c r="H252" s="156"/>
      <c r="I252" s="156"/>
      <c r="J252" s="156"/>
      <c r="K252" s="156"/>
      <c r="L252" s="156"/>
      <c r="M252" s="156"/>
      <c r="N252" s="156"/>
      <c r="O252" s="156"/>
      <c r="P252" s="156"/>
      <c r="Q252" s="156"/>
      <c r="R252" s="156"/>
      <c r="S252" s="156"/>
      <c r="T252" s="156"/>
      <c r="U252" s="156"/>
      <c r="V252" s="156"/>
      <c r="W252" s="156"/>
      <c r="X252" s="156"/>
      <c r="Y252" s="147"/>
      <c r="Z252" s="147"/>
      <c r="AA252" s="147"/>
      <c r="AB252" s="147"/>
      <c r="AC252" s="147"/>
      <c r="AD252" s="147"/>
      <c r="AE252" s="147"/>
      <c r="AF252" s="147"/>
      <c r="AG252" s="147" t="s">
        <v>176</v>
      </c>
      <c r="AH252" s="147">
        <v>0</v>
      </c>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1" x14ac:dyDescent="0.2">
      <c r="A253" s="154"/>
      <c r="B253" s="155"/>
      <c r="C253" s="241"/>
      <c r="D253" s="242"/>
      <c r="E253" s="242"/>
      <c r="F253" s="242"/>
      <c r="G253" s="242"/>
      <c r="H253" s="156"/>
      <c r="I253" s="156"/>
      <c r="J253" s="156"/>
      <c r="K253" s="156"/>
      <c r="L253" s="156"/>
      <c r="M253" s="156"/>
      <c r="N253" s="156"/>
      <c r="O253" s="156"/>
      <c r="P253" s="156"/>
      <c r="Q253" s="156"/>
      <c r="R253" s="156"/>
      <c r="S253" s="156"/>
      <c r="T253" s="156"/>
      <c r="U253" s="156"/>
      <c r="V253" s="156"/>
      <c r="W253" s="156"/>
      <c r="X253" s="156"/>
      <c r="Y253" s="147"/>
      <c r="Z253" s="147"/>
      <c r="AA253" s="147"/>
      <c r="AB253" s="147"/>
      <c r="AC253" s="147"/>
      <c r="AD253" s="147"/>
      <c r="AE253" s="147"/>
      <c r="AF253" s="147"/>
      <c r="AG253" s="147" t="s">
        <v>178</v>
      </c>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outlineLevel="1" x14ac:dyDescent="0.2">
      <c r="A254" s="169">
        <v>39</v>
      </c>
      <c r="B254" s="170" t="s">
        <v>391</v>
      </c>
      <c r="C254" s="179" t="s">
        <v>392</v>
      </c>
      <c r="D254" s="171" t="s">
        <v>373</v>
      </c>
      <c r="E254" s="172">
        <v>6</v>
      </c>
      <c r="F254" s="173"/>
      <c r="G254" s="174">
        <f>ROUND(E254*F254,2)</f>
        <v>0</v>
      </c>
      <c r="H254" s="173"/>
      <c r="I254" s="174">
        <f>ROUND(E254*H254,2)</f>
        <v>0</v>
      </c>
      <c r="J254" s="173"/>
      <c r="K254" s="174">
        <f>ROUND(E254*J254,2)</f>
        <v>0</v>
      </c>
      <c r="L254" s="174">
        <v>21</v>
      </c>
      <c r="M254" s="174">
        <f>G254*(1+L254/100)</f>
        <v>0</v>
      </c>
      <c r="N254" s="174">
        <v>0</v>
      </c>
      <c r="O254" s="174">
        <f>ROUND(E254*N254,2)</f>
        <v>0</v>
      </c>
      <c r="P254" s="174">
        <v>0</v>
      </c>
      <c r="Q254" s="174">
        <f>ROUND(E254*P254,2)</f>
        <v>0</v>
      </c>
      <c r="R254" s="174"/>
      <c r="S254" s="174" t="s">
        <v>169</v>
      </c>
      <c r="T254" s="175" t="s">
        <v>374</v>
      </c>
      <c r="U254" s="156">
        <v>0</v>
      </c>
      <c r="V254" s="156">
        <f>ROUND(E254*U254,2)</f>
        <v>0</v>
      </c>
      <c r="W254" s="156"/>
      <c r="X254" s="156" t="s">
        <v>356</v>
      </c>
      <c r="Y254" s="147"/>
      <c r="Z254" s="147"/>
      <c r="AA254" s="147"/>
      <c r="AB254" s="147"/>
      <c r="AC254" s="147"/>
      <c r="AD254" s="147"/>
      <c r="AE254" s="147"/>
      <c r="AF254" s="147"/>
      <c r="AG254" s="147" t="s">
        <v>357</v>
      </c>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row>
    <row r="255" spans="1:60" outlineLevel="1" x14ac:dyDescent="0.2">
      <c r="A255" s="154"/>
      <c r="B255" s="155"/>
      <c r="C255" s="247" t="s">
        <v>358</v>
      </c>
      <c r="D255" s="248"/>
      <c r="E255" s="248"/>
      <c r="F255" s="248"/>
      <c r="G255" s="248"/>
      <c r="H255" s="156"/>
      <c r="I255" s="156"/>
      <c r="J255" s="156"/>
      <c r="K255" s="156"/>
      <c r="L255" s="156"/>
      <c r="M255" s="156"/>
      <c r="N255" s="156"/>
      <c r="O255" s="156"/>
      <c r="P255" s="156"/>
      <c r="Q255" s="156"/>
      <c r="R255" s="156"/>
      <c r="S255" s="156"/>
      <c r="T255" s="156"/>
      <c r="U255" s="156"/>
      <c r="V255" s="156"/>
      <c r="W255" s="156"/>
      <c r="X255" s="156"/>
      <c r="Y255" s="147"/>
      <c r="Z255" s="147"/>
      <c r="AA255" s="147"/>
      <c r="AB255" s="147"/>
      <c r="AC255" s="147"/>
      <c r="AD255" s="147"/>
      <c r="AE255" s="147"/>
      <c r="AF255" s="147"/>
      <c r="AG255" s="147" t="s">
        <v>238</v>
      </c>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1" x14ac:dyDescent="0.2">
      <c r="A256" s="154"/>
      <c r="B256" s="155"/>
      <c r="C256" s="249" t="s">
        <v>375</v>
      </c>
      <c r="D256" s="250"/>
      <c r="E256" s="250"/>
      <c r="F256" s="250"/>
      <c r="G256" s="250"/>
      <c r="H256" s="156"/>
      <c r="I256" s="156"/>
      <c r="J256" s="156"/>
      <c r="K256" s="156"/>
      <c r="L256" s="156"/>
      <c r="M256" s="156"/>
      <c r="N256" s="156"/>
      <c r="O256" s="156"/>
      <c r="P256" s="156"/>
      <c r="Q256" s="156"/>
      <c r="R256" s="156"/>
      <c r="S256" s="156"/>
      <c r="T256" s="156"/>
      <c r="U256" s="156"/>
      <c r="V256" s="156"/>
      <c r="W256" s="156"/>
      <c r="X256" s="156"/>
      <c r="Y256" s="147"/>
      <c r="Z256" s="147"/>
      <c r="AA256" s="147"/>
      <c r="AB256" s="147"/>
      <c r="AC256" s="147"/>
      <c r="AD256" s="147"/>
      <c r="AE256" s="147"/>
      <c r="AF256" s="147"/>
      <c r="AG256" s="147" t="s">
        <v>238</v>
      </c>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1" x14ac:dyDescent="0.2">
      <c r="A257" s="154"/>
      <c r="B257" s="155"/>
      <c r="C257" s="249" t="s">
        <v>376</v>
      </c>
      <c r="D257" s="250"/>
      <c r="E257" s="250"/>
      <c r="F257" s="250"/>
      <c r="G257" s="250"/>
      <c r="H257" s="156"/>
      <c r="I257" s="156"/>
      <c r="J257" s="156"/>
      <c r="K257" s="156"/>
      <c r="L257" s="156"/>
      <c r="M257" s="156"/>
      <c r="N257" s="156"/>
      <c r="O257" s="156"/>
      <c r="P257" s="156"/>
      <c r="Q257" s="156"/>
      <c r="R257" s="156"/>
      <c r="S257" s="156"/>
      <c r="T257" s="156"/>
      <c r="U257" s="156"/>
      <c r="V257" s="156"/>
      <c r="W257" s="156"/>
      <c r="X257" s="156"/>
      <c r="Y257" s="147"/>
      <c r="Z257" s="147"/>
      <c r="AA257" s="147"/>
      <c r="AB257" s="147"/>
      <c r="AC257" s="147"/>
      <c r="AD257" s="147"/>
      <c r="AE257" s="147"/>
      <c r="AF257" s="147"/>
      <c r="AG257" s="147" t="s">
        <v>238</v>
      </c>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outlineLevel="1" x14ac:dyDescent="0.2">
      <c r="A258" s="154"/>
      <c r="B258" s="155"/>
      <c r="C258" s="249" t="s">
        <v>377</v>
      </c>
      <c r="D258" s="250"/>
      <c r="E258" s="250"/>
      <c r="F258" s="250"/>
      <c r="G258" s="250"/>
      <c r="H258" s="156"/>
      <c r="I258" s="156"/>
      <c r="J258" s="156"/>
      <c r="K258" s="156"/>
      <c r="L258" s="156"/>
      <c r="M258" s="156"/>
      <c r="N258" s="156"/>
      <c r="O258" s="156"/>
      <c r="P258" s="156"/>
      <c r="Q258" s="156"/>
      <c r="R258" s="156"/>
      <c r="S258" s="156"/>
      <c r="T258" s="156"/>
      <c r="U258" s="156"/>
      <c r="V258" s="156"/>
      <c r="W258" s="156"/>
      <c r="X258" s="156"/>
      <c r="Y258" s="147"/>
      <c r="Z258" s="147"/>
      <c r="AA258" s="147"/>
      <c r="AB258" s="147"/>
      <c r="AC258" s="147"/>
      <c r="AD258" s="147"/>
      <c r="AE258" s="147"/>
      <c r="AF258" s="147"/>
      <c r="AG258" s="147" t="s">
        <v>238</v>
      </c>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row>
    <row r="259" spans="1:60" outlineLevel="1" x14ac:dyDescent="0.2">
      <c r="A259" s="154"/>
      <c r="B259" s="155"/>
      <c r="C259" s="249" t="s">
        <v>378</v>
      </c>
      <c r="D259" s="250"/>
      <c r="E259" s="250"/>
      <c r="F259" s="250"/>
      <c r="G259" s="250"/>
      <c r="H259" s="156"/>
      <c r="I259" s="156"/>
      <c r="J259" s="156"/>
      <c r="K259" s="156"/>
      <c r="L259" s="156"/>
      <c r="M259" s="156"/>
      <c r="N259" s="156"/>
      <c r="O259" s="156"/>
      <c r="P259" s="156"/>
      <c r="Q259" s="156"/>
      <c r="R259" s="156"/>
      <c r="S259" s="156"/>
      <c r="T259" s="156"/>
      <c r="U259" s="156"/>
      <c r="V259" s="156"/>
      <c r="W259" s="156"/>
      <c r="X259" s="156"/>
      <c r="Y259" s="147"/>
      <c r="Z259" s="147"/>
      <c r="AA259" s="147"/>
      <c r="AB259" s="147"/>
      <c r="AC259" s="147"/>
      <c r="AD259" s="147"/>
      <c r="AE259" s="147"/>
      <c r="AF259" s="147"/>
      <c r="AG259" s="147" t="s">
        <v>238</v>
      </c>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1" x14ac:dyDescent="0.2">
      <c r="A260" s="154"/>
      <c r="B260" s="155"/>
      <c r="C260" s="180" t="s">
        <v>393</v>
      </c>
      <c r="D260" s="157"/>
      <c r="E260" s="158"/>
      <c r="F260" s="156"/>
      <c r="G260" s="156"/>
      <c r="H260" s="156"/>
      <c r="I260" s="156"/>
      <c r="J260" s="156"/>
      <c r="K260" s="156"/>
      <c r="L260" s="156"/>
      <c r="M260" s="156"/>
      <c r="N260" s="156"/>
      <c r="O260" s="156"/>
      <c r="P260" s="156"/>
      <c r="Q260" s="156"/>
      <c r="R260" s="156"/>
      <c r="S260" s="156"/>
      <c r="T260" s="156"/>
      <c r="U260" s="156"/>
      <c r="V260" s="156"/>
      <c r="W260" s="156"/>
      <c r="X260" s="156"/>
      <c r="Y260" s="147"/>
      <c r="Z260" s="147"/>
      <c r="AA260" s="147"/>
      <c r="AB260" s="147"/>
      <c r="AC260" s="147"/>
      <c r="AD260" s="147"/>
      <c r="AE260" s="147"/>
      <c r="AF260" s="147"/>
      <c r="AG260" s="147" t="s">
        <v>176</v>
      </c>
      <c r="AH260" s="147">
        <v>0</v>
      </c>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outlineLevel="1" x14ac:dyDescent="0.2">
      <c r="A261" s="154"/>
      <c r="B261" s="155"/>
      <c r="C261" s="180" t="s">
        <v>394</v>
      </c>
      <c r="D261" s="157"/>
      <c r="E261" s="158">
        <v>6</v>
      </c>
      <c r="F261" s="156"/>
      <c r="G261" s="156"/>
      <c r="H261" s="156"/>
      <c r="I261" s="156"/>
      <c r="J261" s="156"/>
      <c r="K261" s="156"/>
      <c r="L261" s="156"/>
      <c r="M261" s="156"/>
      <c r="N261" s="156"/>
      <c r="O261" s="156"/>
      <c r="P261" s="156"/>
      <c r="Q261" s="156"/>
      <c r="R261" s="156"/>
      <c r="S261" s="156"/>
      <c r="T261" s="156"/>
      <c r="U261" s="156"/>
      <c r="V261" s="156"/>
      <c r="W261" s="156"/>
      <c r="X261" s="156"/>
      <c r="Y261" s="147"/>
      <c r="Z261" s="147"/>
      <c r="AA261" s="147"/>
      <c r="AB261" s="147"/>
      <c r="AC261" s="147"/>
      <c r="AD261" s="147"/>
      <c r="AE261" s="147"/>
      <c r="AF261" s="147"/>
      <c r="AG261" s="147" t="s">
        <v>176</v>
      </c>
      <c r="AH261" s="147">
        <v>0</v>
      </c>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row>
    <row r="262" spans="1:60" outlineLevel="1" x14ac:dyDescent="0.2">
      <c r="A262" s="154"/>
      <c r="B262" s="155"/>
      <c r="C262" s="241"/>
      <c r="D262" s="242"/>
      <c r="E262" s="242"/>
      <c r="F262" s="242"/>
      <c r="G262" s="242"/>
      <c r="H262" s="156"/>
      <c r="I262" s="156"/>
      <c r="J262" s="156"/>
      <c r="K262" s="156"/>
      <c r="L262" s="156"/>
      <c r="M262" s="156"/>
      <c r="N262" s="156"/>
      <c r="O262" s="156"/>
      <c r="P262" s="156"/>
      <c r="Q262" s="156"/>
      <c r="R262" s="156"/>
      <c r="S262" s="156"/>
      <c r="T262" s="156"/>
      <c r="U262" s="156"/>
      <c r="V262" s="156"/>
      <c r="W262" s="156"/>
      <c r="X262" s="156"/>
      <c r="Y262" s="147"/>
      <c r="Z262" s="147"/>
      <c r="AA262" s="147"/>
      <c r="AB262" s="147"/>
      <c r="AC262" s="147"/>
      <c r="AD262" s="147"/>
      <c r="AE262" s="147"/>
      <c r="AF262" s="147"/>
      <c r="AG262" s="147" t="s">
        <v>178</v>
      </c>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outlineLevel="1" x14ac:dyDescent="0.2">
      <c r="A263" s="169">
        <v>40</v>
      </c>
      <c r="B263" s="170" t="s">
        <v>395</v>
      </c>
      <c r="C263" s="179" t="s">
        <v>396</v>
      </c>
      <c r="D263" s="171" t="s">
        <v>373</v>
      </c>
      <c r="E263" s="172">
        <v>2</v>
      </c>
      <c r="F263" s="173"/>
      <c r="G263" s="174">
        <f>ROUND(E263*F263,2)</f>
        <v>0</v>
      </c>
      <c r="H263" s="173"/>
      <c r="I263" s="174">
        <f>ROUND(E263*H263,2)</f>
        <v>0</v>
      </c>
      <c r="J263" s="173"/>
      <c r="K263" s="174">
        <f>ROUND(E263*J263,2)</f>
        <v>0</v>
      </c>
      <c r="L263" s="174">
        <v>21</v>
      </c>
      <c r="M263" s="174">
        <f>G263*(1+L263/100)</f>
        <v>0</v>
      </c>
      <c r="N263" s="174">
        <v>0</v>
      </c>
      <c r="O263" s="174">
        <f>ROUND(E263*N263,2)</f>
        <v>0</v>
      </c>
      <c r="P263" s="174">
        <v>0</v>
      </c>
      <c r="Q263" s="174">
        <f>ROUND(E263*P263,2)</f>
        <v>0</v>
      </c>
      <c r="R263" s="174"/>
      <c r="S263" s="174" t="s">
        <v>169</v>
      </c>
      <c r="T263" s="175" t="s">
        <v>306</v>
      </c>
      <c r="U263" s="156">
        <v>0</v>
      </c>
      <c r="V263" s="156">
        <f>ROUND(E263*U263,2)</f>
        <v>0</v>
      </c>
      <c r="W263" s="156"/>
      <c r="X263" s="156" t="s">
        <v>356</v>
      </c>
      <c r="Y263" s="147"/>
      <c r="Z263" s="147"/>
      <c r="AA263" s="147"/>
      <c r="AB263" s="147"/>
      <c r="AC263" s="147"/>
      <c r="AD263" s="147"/>
      <c r="AE263" s="147"/>
      <c r="AF263" s="147"/>
      <c r="AG263" s="147" t="s">
        <v>357</v>
      </c>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row>
    <row r="264" spans="1:60" outlineLevel="1" x14ac:dyDescent="0.2">
      <c r="A264" s="154"/>
      <c r="B264" s="155"/>
      <c r="C264" s="247" t="s">
        <v>358</v>
      </c>
      <c r="D264" s="248"/>
      <c r="E264" s="248"/>
      <c r="F264" s="248"/>
      <c r="G264" s="248"/>
      <c r="H264" s="156"/>
      <c r="I264" s="156"/>
      <c r="J264" s="156"/>
      <c r="K264" s="156"/>
      <c r="L264" s="156"/>
      <c r="M264" s="156"/>
      <c r="N264" s="156"/>
      <c r="O264" s="156"/>
      <c r="P264" s="156"/>
      <c r="Q264" s="156"/>
      <c r="R264" s="156"/>
      <c r="S264" s="156"/>
      <c r="T264" s="156"/>
      <c r="U264" s="156"/>
      <c r="V264" s="156"/>
      <c r="W264" s="156"/>
      <c r="X264" s="156"/>
      <c r="Y264" s="147"/>
      <c r="Z264" s="147"/>
      <c r="AA264" s="147"/>
      <c r="AB264" s="147"/>
      <c r="AC264" s="147"/>
      <c r="AD264" s="147"/>
      <c r="AE264" s="147"/>
      <c r="AF264" s="147"/>
      <c r="AG264" s="147" t="s">
        <v>238</v>
      </c>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outlineLevel="1" x14ac:dyDescent="0.2">
      <c r="A265" s="154"/>
      <c r="B265" s="155"/>
      <c r="C265" s="249" t="s">
        <v>375</v>
      </c>
      <c r="D265" s="250"/>
      <c r="E265" s="250"/>
      <c r="F265" s="250"/>
      <c r="G265" s="250"/>
      <c r="H265" s="156"/>
      <c r="I265" s="156"/>
      <c r="J265" s="156"/>
      <c r="K265" s="156"/>
      <c r="L265" s="156"/>
      <c r="M265" s="156"/>
      <c r="N265" s="156"/>
      <c r="O265" s="156"/>
      <c r="P265" s="156"/>
      <c r="Q265" s="156"/>
      <c r="R265" s="156"/>
      <c r="S265" s="156"/>
      <c r="T265" s="156"/>
      <c r="U265" s="156"/>
      <c r="V265" s="156"/>
      <c r="W265" s="156"/>
      <c r="X265" s="156"/>
      <c r="Y265" s="147"/>
      <c r="Z265" s="147"/>
      <c r="AA265" s="147"/>
      <c r="AB265" s="147"/>
      <c r="AC265" s="147"/>
      <c r="AD265" s="147"/>
      <c r="AE265" s="147"/>
      <c r="AF265" s="147"/>
      <c r="AG265" s="147" t="s">
        <v>238</v>
      </c>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row>
    <row r="266" spans="1:60" outlineLevel="1" x14ac:dyDescent="0.2">
      <c r="A266" s="154"/>
      <c r="B266" s="155"/>
      <c r="C266" s="249" t="s">
        <v>376</v>
      </c>
      <c r="D266" s="250"/>
      <c r="E266" s="250"/>
      <c r="F266" s="250"/>
      <c r="G266" s="250"/>
      <c r="H266" s="156"/>
      <c r="I266" s="156"/>
      <c r="J266" s="156"/>
      <c r="K266" s="156"/>
      <c r="L266" s="156"/>
      <c r="M266" s="156"/>
      <c r="N266" s="156"/>
      <c r="O266" s="156"/>
      <c r="P266" s="156"/>
      <c r="Q266" s="156"/>
      <c r="R266" s="156"/>
      <c r="S266" s="156"/>
      <c r="T266" s="156"/>
      <c r="U266" s="156"/>
      <c r="V266" s="156"/>
      <c r="W266" s="156"/>
      <c r="X266" s="156"/>
      <c r="Y266" s="147"/>
      <c r="Z266" s="147"/>
      <c r="AA266" s="147"/>
      <c r="AB266" s="147"/>
      <c r="AC266" s="147"/>
      <c r="AD266" s="147"/>
      <c r="AE266" s="147"/>
      <c r="AF266" s="147"/>
      <c r="AG266" s="147" t="s">
        <v>238</v>
      </c>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row>
    <row r="267" spans="1:60" outlineLevel="1" x14ac:dyDescent="0.2">
      <c r="A267" s="154"/>
      <c r="B267" s="155"/>
      <c r="C267" s="249" t="s">
        <v>377</v>
      </c>
      <c r="D267" s="250"/>
      <c r="E267" s="250"/>
      <c r="F267" s="250"/>
      <c r="G267" s="250"/>
      <c r="H267" s="156"/>
      <c r="I267" s="156"/>
      <c r="J267" s="156"/>
      <c r="K267" s="156"/>
      <c r="L267" s="156"/>
      <c r="M267" s="156"/>
      <c r="N267" s="156"/>
      <c r="O267" s="156"/>
      <c r="P267" s="156"/>
      <c r="Q267" s="156"/>
      <c r="R267" s="156"/>
      <c r="S267" s="156"/>
      <c r="T267" s="156"/>
      <c r="U267" s="156"/>
      <c r="V267" s="156"/>
      <c r="W267" s="156"/>
      <c r="X267" s="156"/>
      <c r="Y267" s="147"/>
      <c r="Z267" s="147"/>
      <c r="AA267" s="147"/>
      <c r="AB267" s="147"/>
      <c r="AC267" s="147"/>
      <c r="AD267" s="147"/>
      <c r="AE267" s="147"/>
      <c r="AF267" s="147"/>
      <c r="AG267" s="147" t="s">
        <v>238</v>
      </c>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row>
    <row r="268" spans="1:60" outlineLevel="1" x14ac:dyDescent="0.2">
      <c r="A268" s="154"/>
      <c r="B268" s="155"/>
      <c r="C268" s="249" t="s">
        <v>378</v>
      </c>
      <c r="D268" s="250"/>
      <c r="E268" s="250"/>
      <c r="F268" s="250"/>
      <c r="G268" s="250"/>
      <c r="H268" s="156"/>
      <c r="I268" s="156"/>
      <c r="J268" s="156"/>
      <c r="K268" s="156"/>
      <c r="L268" s="156"/>
      <c r="M268" s="156"/>
      <c r="N268" s="156"/>
      <c r="O268" s="156"/>
      <c r="P268" s="156"/>
      <c r="Q268" s="156"/>
      <c r="R268" s="156"/>
      <c r="S268" s="156"/>
      <c r="T268" s="156"/>
      <c r="U268" s="156"/>
      <c r="V268" s="156"/>
      <c r="W268" s="156"/>
      <c r="X268" s="156"/>
      <c r="Y268" s="147"/>
      <c r="Z268" s="147"/>
      <c r="AA268" s="147"/>
      <c r="AB268" s="147"/>
      <c r="AC268" s="147"/>
      <c r="AD268" s="147"/>
      <c r="AE268" s="147"/>
      <c r="AF268" s="147"/>
      <c r="AG268" s="147" t="s">
        <v>238</v>
      </c>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row>
    <row r="269" spans="1:60" outlineLevel="1" x14ac:dyDescent="0.2">
      <c r="A269" s="154"/>
      <c r="B269" s="155"/>
      <c r="C269" s="180" t="s">
        <v>386</v>
      </c>
      <c r="D269" s="157"/>
      <c r="E269" s="158"/>
      <c r="F269" s="156"/>
      <c r="G269" s="156"/>
      <c r="H269" s="156"/>
      <c r="I269" s="156"/>
      <c r="J269" s="156"/>
      <c r="K269" s="156"/>
      <c r="L269" s="156"/>
      <c r="M269" s="156"/>
      <c r="N269" s="156"/>
      <c r="O269" s="156"/>
      <c r="P269" s="156"/>
      <c r="Q269" s="156"/>
      <c r="R269" s="156"/>
      <c r="S269" s="156"/>
      <c r="T269" s="156"/>
      <c r="U269" s="156"/>
      <c r="V269" s="156"/>
      <c r="W269" s="156"/>
      <c r="X269" s="156"/>
      <c r="Y269" s="147"/>
      <c r="Z269" s="147"/>
      <c r="AA269" s="147"/>
      <c r="AB269" s="147"/>
      <c r="AC269" s="147"/>
      <c r="AD269" s="147"/>
      <c r="AE269" s="147"/>
      <c r="AF269" s="147"/>
      <c r="AG269" s="147" t="s">
        <v>176</v>
      </c>
      <c r="AH269" s="147">
        <v>0</v>
      </c>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row>
    <row r="270" spans="1:60" outlineLevel="1" x14ac:dyDescent="0.2">
      <c r="A270" s="154"/>
      <c r="B270" s="155"/>
      <c r="C270" s="180" t="s">
        <v>397</v>
      </c>
      <c r="D270" s="157"/>
      <c r="E270" s="158">
        <v>2</v>
      </c>
      <c r="F270" s="156"/>
      <c r="G270" s="156"/>
      <c r="H270" s="156"/>
      <c r="I270" s="156"/>
      <c r="J270" s="156"/>
      <c r="K270" s="156"/>
      <c r="L270" s="156"/>
      <c r="M270" s="156"/>
      <c r="N270" s="156"/>
      <c r="O270" s="156"/>
      <c r="P270" s="156"/>
      <c r="Q270" s="156"/>
      <c r="R270" s="156"/>
      <c r="S270" s="156"/>
      <c r="T270" s="156"/>
      <c r="U270" s="156"/>
      <c r="V270" s="156"/>
      <c r="W270" s="156"/>
      <c r="X270" s="156"/>
      <c r="Y270" s="147"/>
      <c r="Z270" s="147"/>
      <c r="AA270" s="147"/>
      <c r="AB270" s="147"/>
      <c r="AC270" s="147"/>
      <c r="AD270" s="147"/>
      <c r="AE270" s="147"/>
      <c r="AF270" s="147"/>
      <c r="AG270" s="147" t="s">
        <v>176</v>
      </c>
      <c r="AH270" s="147">
        <v>0</v>
      </c>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row>
    <row r="271" spans="1:60" outlineLevel="1" x14ac:dyDescent="0.2">
      <c r="A271" s="154"/>
      <c r="B271" s="155"/>
      <c r="C271" s="241"/>
      <c r="D271" s="242"/>
      <c r="E271" s="242"/>
      <c r="F271" s="242"/>
      <c r="G271" s="242"/>
      <c r="H271" s="156"/>
      <c r="I271" s="156"/>
      <c r="J271" s="156"/>
      <c r="K271" s="156"/>
      <c r="L271" s="156"/>
      <c r="M271" s="156"/>
      <c r="N271" s="156"/>
      <c r="O271" s="156"/>
      <c r="P271" s="156"/>
      <c r="Q271" s="156"/>
      <c r="R271" s="156"/>
      <c r="S271" s="156"/>
      <c r="T271" s="156"/>
      <c r="U271" s="156"/>
      <c r="V271" s="156"/>
      <c r="W271" s="156"/>
      <c r="X271" s="156"/>
      <c r="Y271" s="147"/>
      <c r="Z271" s="147"/>
      <c r="AA271" s="147"/>
      <c r="AB271" s="147"/>
      <c r="AC271" s="147"/>
      <c r="AD271" s="147"/>
      <c r="AE271" s="147"/>
      <c r="AF271" s="147"/>
      <c r="AG271" s="147" t="s">
        <v>178</v>
      </c>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row>
    <row r="272" spans="1:60" outlineLevel="1" x14ac:dyDescent="0.2">
      <c r="A272" s="169">
        <v>41</v>
      </c>
      <c r="B272" s="170" t="s">
        <v>398</v>
      </c>
      <c r="C272" s="179" t="s">
        <v>399</v>
      </c>
      <c r="D272" s="171" t="s">
        <v>400</v>
      </c>
      <c r="E272" s="172">
        <v>1</v>
      </c>
      <c r="F272" s="173"/>
      <c r="G272" s="174">
        <f>ROUND(E272*F272,2)</f>
        <v>0</v>
      </c>
      <c r="H272" s="173"/>
      <c r="I272" s="174">
        <f>ROUND(E272*H272,2)</f>
        <v>0</v>
      </c>
      <c r="J272" s="173"/>
      <c r="K272" s="174">
        <f>ROUND(E272*J272,2)</f>
        <v>0</v>
      </c>
      <c r="L272" s="174">
        <v>21</v>
      </c>
      <c r="M272" s="174">
        <f>G272*(1+L272/100)</f>
        <v>0</v>
      </c>
      <c r="N272" s="174">
        <v>0</v>
      </c>
      <c r="O272" s="174">
        <f>ROUND(E272*N272,2)</f>
        <v>0</v>
      </c>
      <c r="P272" s="174">
        <v>0</v>
      </c>
      <c r="Q272" s="174">
        <f>ROUND(E272*P272,2)</f>
        <v>0</v>
      </c>
      <c r="R272" s="174"/>
      <c r="S272" s="174" t="s">
        <v>287</v>
      </c>
      <c r="T272" s="175" t="s">
        <v>306</v>
      </c>
      <c r="U272" s="156">
        <v>0</v>
      </c>
      <c r="V272" s="156">
        <f>ROUND(E272*U272,2)</f>
        <v>0</v>
      </c>
      <c r="W272" s="156"/>
      <c r="X272" s="156" t="s">
        <v>356</v>
      </c>
      <c r="Y272" s="147"/>
      <c r="Z272" s="147"/>
      <c r="AA272" s="147"/>
      <c r="AB272" s="147"/>
      <c r="AC272" s="147"/>
      <c r="AD272" s="147"/>
      <c r="AE272" s="147"/>
      <c r="AF272" s="147"/>
      <c r="AG272" s="147" t="s">
        <v>357</v>
      </c>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row>
    <row r="273" spans="1:60" outlineLevel="1" x14ac:dyDescent="0.2">
      <c r="A273" s="154"/>
      <c r="B273" s="155"/>
      <c r="C273" s="247" t="s">
        <v>399</v>
      </c>
      <c r="D273" s="248"/>
      <c r="E273" s="248"/>
      <c r="F273" s="248"/>
      <c r="G273" s="248"/>
      <c r="H273" s="156"/>
      <c r="I273" s="156"/>
      <c r="J273" s="156"/>
      <c r="K273" s="156"/>
      <c r="L273" s="156"/>
      <c r="M273" s="156"/>
      <c r="N273" s="156"/>
      <c r="O273" s="156"/>
      <c r="P273" s="156"/>
      <c r="Q273" s="156"/>
      <c r="R273" s="156"/>
      <c r="S273" s="156"/>
      <c r="T273" s="156"/>
      <c r="U273" s="156"/>
      <c r="V273" s="156"/>
      <c r="W273" s="156"/>
      <c r="X273" s="156"/>
      <c r="Y273" s="147"/>
      <c r="Z273" s="147"/>
      <c r="AA273" s="147"/>
      <c r="AB273" s="147"/>
      <c r="AC273" s="147"/>
      <c r="AD273" s="147"/>
      <c r="AE273" s="147"/>
      <c r="AF273" s="147"/>
      <c r="AG273" s="147" t="s">
        <v>238</v>
      </c>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row>
    <row r="274" spans="1:60" outlineLevel="1" x14ac:dyDescent="0.2">
      <c r="A274" s="154"/>
      <c r="B274" s="155"/>
      <c r="C274" s="249" t="s">
        <v>401</v>
      </c>
      <c r="D274" s="250"/>
      <c r="E274" s="250"/>
      <c r="F274" s="250"/>
      <c r="G274" s="250"/>
      <c r="H274" s="156"/>
      <c r="I274" s="156"/>
      <c r="J274" s="156"/>
      <c r="K274" s="156"/>
      <c r="L274" s="156"/>
      <c r="M274" s="156"/>
      <c r="N274" s="156"/>
      <c r="O274" s="156"/>
      <c r="P274" s="156"/>
      <c r="Q274" s="156"/>
      <c r="R274" s="156"/>
      <c r="S274" s="156"/>
      <c r="T274" s="156"/>
      <c r="U274" s="156"/>
      <c r="V274" s="156"/>
      <c r="W274" s="156"/>
      <c r="X274" s="156"/>
      <c r="Y274" s="147"/>
      <c r="Z274" s="147"/>
      <c r="AA274" s="147"/>
      <c r="AB274" s="147"/>
      <c r="AC274" s="147"/>
      <c r="AD274" s="147"/>
      <c r="AE274" s="147"/>
      <c r="AF274" s="147"/>
      <c r="AG274" s="147" t="s">
        <v>238</v>
      </c>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row>
    <row r="275" spans="1:60" outlineLevel="1" x14ac:dyDescent="0.2">
      <c r="A275" s="154"/>
      <c r="B275" s="155"/>
      <c r="C275" s="249" t="s">
        <v>358</v>
      </c>
      <c r="D275" s="250"/>
      <c r="E275" s="250"/>
      <c r="F275" s="250"/>
      <c r="G275" s="250"/>
      <c r="H275" s="156"/>
      <c r="I275" s="156"/>
      <c r="J275" s="156"/>
      <c r="K275" s="156"/>
      <c r="L275" s="156"/>
      <c r="M275" s="156"/>
      <c r="N275" s="156"/>
      <c r="O275" s="156"/>
      <c r="P275" s="156"/>
      <c r="Q275" s="156"/>
      <c r="R275" s="156"/>
      <c r="S275" s="156"/>
      <c r="T275" s="156"/>
      <c r="U275" s="156"/>
      <c r="V275" s="156"/>
      <c r="W275" s="156"/>
      <c r="X275" s="156"/>
      <c r="Y275" s="147"/>
      <c r="Z275" s="147"/>
      <c r="AA275" s="147"/>
      <c r="AB275" s="147"/>
      <c r="AC275" s="147"/>
      <c r="AD275" s="147"/>
      <c r="AE275" s="147"/>
      <c r="AF275" s="147"/>
      <c r="AG275" s="147" t="s">
        <v>238</v>
      </c>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row>
    <row r="276" spans="1:60" outlineLevel="1" x14ac:dyDescent="0.2">
      <c r="A276" s="154"/>
      <c r="B276" s="155"/>
      <c r="C276" s="249" t="s">
        <v>375</v>
      </c>
      <c r="D276" s="250"/>
      <c r="E276" s="250"/>
      <c r="F276" s="250"/>
      <c r="G276" s="250"/>
      <c r="H276" s="156"/>
      <c r="I276" s="156"/>
      <c r="J276" s="156"/>
      <c r="K276" s="156"/>
      <c r="L276" s="156"/>
      <c r="M276" s="156"/>
      <c r="N276" s="156"/>
      <c r="O276" s="156"/>
      <c r="P276" s="156"/>
      <c r="Q276" s="156"/>
      <c r="R276" s="156"/>
      <c r="S276" s="156"/>
      <c r="T276" s="156"/>
      <c r="U276" s="156"/>
      <c r="V276" s="156"/>
      <c r="W276" s="156"/>
      <c r="X276" s="156"/>
      <c r="Y276" s="147"/>
      <c r="Z276" s="147"/>
      <c r="AA276" s="147"/>
      <c r="AB276" s="147"/>
      <c r="AC276" s="147"/>
      <c r="AD276" s="147"/>
      <c r="AE276" s="147"/>
      <c r="AF276" s="147"/>
      <c r="AG276" s="147" t="s">
        <v>238</v>
      </c>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row>
    <row r="277" spans="1:60" outlineLevel="1" x14ac:dyDescent="0.2">
      <c r="A277" s="154"/>
      <c r="B277" s="155"/>
      <c r="C277" s="249" t="s">
        <v>376</v>
      </c>
      <c r="D277" s="250"/>
      <c r="E277" s="250"/>
      <c r="F277" s="250"/>
      <c r="G277" s="250"/>
      <c r="H277" s="156"/>
      <c r="I277" s="156"/>
      <c r="J277" s="156"/>
      <c r="K277" s="156"/>
      <c r="L277" s="156"/>
      <c r="M277" s="156"/>
      <c r="N277" s="156"/>
      <c r="O277" s="156"/>
      <c r="P277" s="156"/>
      <c r="Q277" s="156"/>
      <c r="R277" s="156"/>
      <c r="S277" s="156"/>
      <c r="T277" s="156"/>
      <c r="U277" s="156"/>
      <c r="V277" s="156"/>
      <c r="W277" s="156"/>
      <c r="X277" s="156"/>
      <c r="Y277" s="147"/>
      <c r="Z277" s="147"/>
      <c r="AA277" s="147"/>
      <c r="AB277" s="147"/>
      <c r="AC277" s="147"/>
      <c r="AD277" s="147"/>
      <c r="AE277" s="147"/>
      <c r="AF277" s="147"/>
      <c r="AG277" s="147" t="s">
        <v>238</v>
      </c>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row>
    <row r="278" spans="1:60" outlineLevel="1" x14ac:dyDescent="0.2">
      <c r="A278" s="154"/>
      <c r="B278" s="155"/>
      <c r="C278" s="249" t="s">
        <v>377</v>
      </c>
      <c r="D278" s="250"/>
      <c r="E278" s="250"/>
      <c r="F278" s="250"/>
      <c r="G278" s="250"/>
      <c r="H278" s="156"/>
      <c r="I278" s="156"/>
      <c r="J278" s="156"/>
      <c r="K278" s="156"/>
      <c r="L278" s="156"/>
      <c r="M278" s="156"/>
      <c r="N278" s="156"/>
      <c r="O278" s="156"/>
      <c r="P278" s="156"/>
      <c r="Q278" s="156"/>
      <c r="R278" s="156"/>
      <c r="S278" s="156"/>
      <c r="T278" s="156"/>
      <c r="U278" s="156"/>
      <c r="V278" s="156"/>
      <c r="W278" s="156"/>
      <c r="X278" s="156"/>
      <c r="Y278" s="147"/>
      <c r="Z278" s="147"/>
      <c r="AA278" s="147"/>
      <c r="AB278" s="147"/>
      <c r="AC278" s="147"/>
      <c r="AD278" s="147"/>
      <c r="AE278" s="147"/>
      <c r="AF278" s="147"/>
      <c r="AG278" s="147" t="s">
        <v>238</v>
      </c>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row>
    <row r="279" spans="1:60" outlineLevel="1" x14ac:dyDescent="0.2">
      <c r="A279" s="154"/>
      <c r="B279" s="155"/>
      <c r="C279" s="249" t="s">
        <v>378</v>
      </c>
      <c r="D279" s="250"/>
      <c r="E279" s="250"/>
      <c r="F279" s="250"/>
      <c r="G279" s="250"/>
      <c r="H279" s="156"/>
      <c r="I279" s="156"/>
      <c r="J279" s="156"/>
      <c r="K279" s="156"/>
      <c r="L279" s="156"/>
      <c r="M279" s="156"/>
      <c r="N279" s="156"/>
      <c r="O279" s="156"/>
      <c r="P279" s="156"/>
      <c r="Q279" s="156"/>
      <c r="R279" s="156"/>
      <c r="S279" s="156"/>
      <c r="T279" s="156"/>
      <c r="U279" s="156"/>
      <c r="V279" s="156"/>
      <c r="W279" s="156"/>
      <c r="X279" s="156"/>
      <c r="Y279" s="147"/>
      <c r="Z279" s="147"/>
      <c r="AA279" s="147"/>
      <c r="AB279" s="147"/>
      <c r="AC279" s="147"/>
      <c r="AD279" s="147"/>
      <c r="AE279" s="147"/>
      <c r="AF279" s="147"/>
      <c r="AG279" s="147" t="s">
        <v>238</v>
      </c>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row>
    <row r="280" spans="1:60" outlineLevel="1" x14ac:dyDescent="0.2">
      <c r="A280" s="154"/>
      <c r="B280" s="155"/>
      <c r="C280" s="180" t="s">
        <v>402</v>
      </c>
      <c r="D280" s="157"/>
      <c r="E280" s="158">
        <v>1</v>
      </c>
      <c r="F280" s="156"/>
      <c r="G280" s="156"/>
      <c r="H280" s="156"/>
      <c r="I280" s="156"/>
      <c r="J280" s="156"/>
      <c r="K280" s="156"/>
      <c r="L280" s="156"/>
      <c r="M280" s="156"/>
      <c r="N280" s="156"/>
      <c r="O280" s="156"/>
      <c r="P280" s="156"/>
      <c r="Q280" s="156"/>
      <c r="R280" s="156"/>
      <c r="S280" s="156"/>
      <c r="T280" s="156"/>
      <c r="U280" s="156"/>
      <c r="V280" s="156"/>
      <c r="W280" s="156"/>
      <c r="X280" s="156"/>
      <c r="Y280" s="147"/>
      <c r="Z280" s="147"/>
      <c r="AA280" s="147"/>
      <c r="AB280" s="147"/>
      <c r="AC280" s="147"/>
      <c r="AD280" s="147"/>
      <c r="AE280" s="147"/>
      <c r="AF280" s="147"/>
      <c r="AG280" s="147" t="s">
        <v>176</v>
      </c>
      <c r="AH280" s="147">
        <v>0</v>
      </c>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row>
    <row r="281" spans="1:60" outlineLevel="1" x14ac:dyDescent="0.2">
      <c r="A281" s="154"/>
      <c r="B281" s="155"/>
      <c r="C281" s="241"/>
      <c r="D281" s="242"/>
      <c r="E281" s="242"/>
      <c r="F281" s="242"/>
      <c r="G281" s="242"/>
      <c r="H281" s="156"/>
      <c r="I281" s="156"/>
      <c r="J281" s="156"/>
      <c r="K281" s="156"/>
      <c r="L281" s="156"/>
      <c r="M281" s="156"/>
      <c r="N281" s="156"/>
      <c r="O281" s="156"/>
      <c r="P281" s="156"/>
      <c r="Q281" s="156"/>
      <c r="R281" s="156"/>
      <c r="S281" s="156"/>
      <c r="T281" s="156"/>
      <c r="U281" s="156"/>
      <c r="V281" s="156"/>
      <c r="W281" s="156"/>
      <c r="X281" s="156"/>
      <c r="Y281" s="147"/>
      <c r="Z281" s="147"/>
      <c r="AA281" s="147"/>
      <c r="AB281" s="147"/>
      <c r="AC281" s="147"/>
      <c r="AD281" s="147"/>
      <c r="AE281" s="147"/>
      <c r="AF281" s="147"/>
      <c r="AG281" s="147" t="s">
        <v>178</v>
      </c>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row>
    <row r="282" spans="1:60" x14ac:dyDescent="0.2">
      <c r="A282" s="163" t="s">
        <v>163</v>
      </c>
      <c r="B282" s="164" t="s">
        <v>112</v>
      </c>
      <c r="C282" s="178" t="s">
        <v>113</v>
      </c>
      <c r="D282" s="165"/>
      <c r="E282" s="166"/>
      <c r="F282" s="167"/>
      <c r="G282" s="167">
        <f>SUMIF(AG283:AG285,"&lt;&gt;NOR",G283:G285)</f>
        <v>0</v>
      </c>
      <c r="H282" s="167"/>
      <c r="I282" s="167">
        <f>SUM(I283:I285)</f>
        <v>0</v>
      </c>
      <c r="J282" s="167"/>
      <c r="K282" s="167">
        <f>SUM(K283:K285)</f>
        <v>0</v>
      </c>
      <c r="L282" s="167"/>
      <c r="M282" s="167">
        <f>SUM(M283:M285)</f>
        <v>0</v>
      </c>
      <c r="N282" s="167"/>
      <c r="O282" s="167">
        <f>SUM(O283:O285)</f>
        <v>0</v>
      </c>
      <c r="P282" s="167"/>
      <c r="Q282" s="167">
        <f>SUM(Q283:Q285)</f>
        <v>0</v>
      </c>
      <c r="R282" s="167"/>
      <c r="S282" s="167"/>
      <c r="T282" s="168"/>
      <c r="U282" s="162"/>
      <c r="V282" s="162">
        <f>SUM(V283:V285)</f>
        <v>0</v>
      </c>
      <c r="W282" s="162"/>
      <c r="X282" s="162"/>
      <c r="AG282" t="s">
        <v>164</v>
      </c>
    </row>
    <row r="283" spans="1:60" outlineLevel="1" x14ac:dyDescent="0.2">
      <c r="A283" s="169">
        <v>42</v>
      </c>
      <c r="B283" s="170" t="s">
        <v>403</v>
      </c>
      <c r="C283" s="179" t="s">
        <v>404</v>
      </c>
      <c r="D283" s="171" t="s">
        <v>405</v>
      </c>
      <c r="E283" s="172">
        <v>5.2700000000000004E-3</v>
      </c>
      <c r="F283" s="173"/>
      <c r="G283" s="174">
        <f>ROUND(E283*F283,2)</f>
        <v>0</v>
      </c>
      <c r="H283" s="173"/>
      <c r="I283" s="174">
        <f>ROUND(E283*H283,2)</f>
        <v>0</v>
      </c>
      <c r="J283" s="173"/>
      <c r="K283" s="174">
        <f>ROUND(E283*J283,2)</f>
        <v>0</v>
      </c>
      <c r="L283" s="174">
        <v>21</v>
      </c>
      <c r="M283" s="174">
        <f>G283*(1+L283/100)</f>
        <v>0</v>
      </c>
      <c r="N283" s="174">
        <v>0</v>
      </c>
      <c r="O283" s="174">
        <f>ROUND(E283*N283,2)</f>
        <v>0</v>
      </c>
      <c r="P283" s="174">
        <v>0</v>
      </c>
      <c r="Q283" s="174">
        <f>ROUND(E283*P283,2)</f>
        <v>0</v>
      </c>
      <c r="R283" s="174" t="s">
        <v>168</v>
      </c>
      <c r="S283" s="174" t="s">
        <v>169</v>
      </c>
      <c r="T283" s="175" t="s">
        <v>170</v>
      </c>
      <c r="U283" s="156">
        <v>1.6E-2</v>
      </c>
      <c r="V283" s="156">
        <f>ROUND(E283*U283,2)</f>
        <v>0</v>
      </c>
      <c r="W283" s="156"/>
      <c r="X283" s="156" t="s">
        <v>406</v>
      </c>
      <c r="Y283" s="147"/>
      <c r="Z283" s="147"/>
      <c r="AA283" s="147"/>
      <c r="AB283" s="147"/>
      <c r="AC283" s="147"/>
      <c r="AD283" s="147"/>
      <c r="AE283" s="147"/>
      <c r="AF283" s="147"/>
      <c r="AG283" s="147" t="s">
        <v>407</v>
      </c>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row>
    <row r="284" spans="1:60" outlineLevel="1" x14ac:dyDescent="0.2">
      <c r="A284" s="154"/>
      <c r="B284" s="155"/>
      <c r="C284" s="245" t="s">
        <v>408</v>
      </c>
      <c r="D284" s="246"/>
      <c r="E284" s="246"/>
      <c r="F284" s="246"/>
      <c r="G284" s="246"/>
      <c r="H284" s="156"/>
      <c r="I284" s="156"/>
      <c r="J284" s="156"/>
      <c r="K284" s="156"/>
      <c r="L284" s="156"/>
      <c r="M284" s="156"/>
      <c r="N284" s="156"/>
      <c r="O284" s="156"/>
      <c r="P284" s="156"/>
      <c r="Q284" s="156"/>
      <c r="R284" s="156"/>
      <c r="S284" s="156"/>
      <c r="T284" s="156"/>
      <c r="U284" s="156"/>
      <c r="V284" s="156"/>
      <c r="W284" s="156"/>
      <c r="X284" s="156"/>
      <c r="Y284" s="147"/>
      <c r="Z284" s="147"/>
      <c r="AA284" s="147"/>
      <c r="AB284" s="147"/>
      <c r="AC284" s="147"/>
      <c r="AD284" s="147"/>
      <c r="AE284" s="147"/>
      <c r="AF284" s="147"/>
      <c r="AG284" s="147" t="s">
        <v>174</v>
      </c>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row>
    <row r="285" spans="1:60" outlineLevel="1" x14ac:dyDescent="0.2">
      <c r="A285" s="154"/>
      <c r="B285" s="155"/>
      <c r="C285" s="241"/>
      <c r="D285" s="242"/>
      <c r="E285" s="242"/>
      <c r="F285" s="242"/>
      <c r="G285" s="242"/>
      <c r="H285" s="156"/>
      <c r="I285" s="156"/>
      <c r="J285" s="156"/>
      <c r="K285" s="156"/>
      <c r="L285" s="156"/>
      <c r="M285" s="156"/>
      <c r="N285" s="156"/>
      <c r="O285" s="156"/>
      <c r="P285" s="156"/>
      <c r="Q285" s="156"/>
      <c r="R285" s="156"/>
      <c r="S285" s="156"/>
      <c r="T285" s="156"/>
      <c r="U285" s="156"/>
      <c r="V285" s="156"/>
      <c r="W285" s="156"/>
      <c r="X285" s="156"/>
      <c r="Y285" s="147"/>
      <c r="Z285" s="147"/>
      <c r="AA285" s="147"/>
      <c r="AB285" s="147"/>
      <c r="AC285" s="147"/>
      <c r="AD285" s="147"/>
      <c r="AE285" s="147"/>
      <c r="AF285" s="147"/>
      <c r="AG285" s="147" t="s">
        <v>178</v>
      </c>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row>
    <row r="286" spans="1:60" x14ac:dyDescent="0.2">
      <c r="A286" s="163" t="s">
        <v>163</v>
      </c>
      <c r="B286" s="164" t="s">
        <v>132</v>
      </c>
      <c r="C286" s="178" t="s">
        <v>133</v>
      </c>
      <c r="D286" s="165"/>
      <c r="E286" s="166"/>
      <c r="F286" s="167"/>
      <c r="G286" s="167">
        <f>SUMIF(AG287:AG295,"&lt;&gt;NOR",G287:G295)</f>
        <v>0</v>
      </c>
      <c r="H286" s="167"/>
      <c r="I286" s="167">
        <f>SUM(I287:I295)</f>
        <v>0</v>
      </c>
      <c r="J286" s="167"/>
      <c r="K286" s="167">
        <f>SUM(K287:K295)</f>
        <v>0</v>
      </c>
      <c r="L286" s="167"/>
      <c r="M286" s="167">
        <f>SUM(M287:M295)</f>
        <v>0</v>
      </c>
      <c r="N286" s="167"/>
      <c r="O286" s="167">
        <f>SUM(O287:O295)</f>
        <v>0</v>
      </c>
      <c r="P286" s="167"/>
      <c r="Q286" s="167">
        <f>SUM(Q287:Q295)</f>
        <v>0</v>
      </c>
      <c r="R286" s="167"/>
      <c r="S286" s="167"/>
      <c r="T286" s="168"/>
      <c r="U286" s="162"/>
      <c r="V286" s="162">
        <f>SUM(V287:V295)</f>
        <v>116.58</v>
      </c>
      <c r="W286" s="162"/>
      <c r="X286" s="162"/>
      <c r="AG286" t="s">
        <v>164</v>
      </c>
    </row>
    <row r="287" spans="1:60" ht="22.5" outlineLevel="1" x14ac:dyDescent="0.2">
      <c r="A287" s="169">
        <v>43</v>
      </c>
      <c r="B287" s="170" t="s">
        <v>409</v>
      </c>
      <c r="C287" s="179" t="s">
        <v>410</v>
      </c>
      <c r="D287" s="171" t="s">
        <v>405</v>
      </c>
      <c r="E287" s="172">
        <v>1059.7566099999999</v>
      </c>
      <c r="F287" s="173"/>
      <c r="G287" s="174">
        <f>ROUND(E287*F287,2)</f>
        <v>0</v>
      </c>
      <c r="H287" s="173"/>
      <c r="I287" s="174">
        <f>ROUND(E287*H287,2)</f>
        <v>0</v>
      </c>
      <c r="J287" s="173"/>
      <c r="K287" s="174">
        <f>ROUND(E287*J287,2)</f>
        <v>0</v>
      </c>
      <c r="L287" s="174">
        <v>21</v>
      </c>
      <c r="M287" s="174">
        <f>G287*(1+L287/100)</f>
        <v>0</v>
      </c>
      <c r="N287" s="174">
        <v>0</v>
      </c>
      <c r="O287" s="174">
        <f>ROUND(E287*N287,2)</f>
        <v>0</v>
      </c>
      <c r="P287" s="174">
        <v>0</v>
      </c>
      <c r="Q287" s="174">
        <f>ROUND(E287*P287,2)</f>
        <v>0</v>
      </c>
      <c r="R287" s="174" t="s">
        <v>168</v>
      </c>
      <c r="S287" s="174" t="s">
        <v>169</v>
      </c>
      <c r="T287" s="175" t="s">
        <v>170</v>
      </c>
      <c r="U287" s="156">
        <v>0.01</v>
      </c>
      <c r="V287" s="156">
        <f>ROUND(E287*U287,2)</f>
        <v>10.6</v>
      </c>
      <c r="W287" s="156"/>
      <c r="X287" s="156" t="s">
        <v>411</v>
      </c>
      <c r="Y287" s="147"/>
      <c r="Z287" s="147"/>
      <c r="AA287" s="147"/>
      <c r="AB287" s="147"/>
      <c r="AC287" s="147"/>
      <c r="AD287" s="147"/>
      <c r="AE287" s="147"/>
      <c r="AF287" s="147"/>
      <c r="AG287" s="147" t="s">
        <v>412</v>
      </c>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row>
    <row r="288" spans="1:60" outlineLevel="1" x14ac:dyDescent="0.2">
      <c r="A288" s="154"/>
      <c r="B288" s="155"/>
      <c r="C288" s="247" t="s">
        <v>420</v>
      </c>
      <c r="D288" s="248"/>
      <c r="E288" s="248"/>
      <c r="F288" s="248"/>
      <c r="G288" s="248"/>
      <c r="H288" s="156"/>
      <c r="I288" s="156"/>
      <c r="J288" s="156"/>
      <c r="K288" s="156"/>
      <c r="L288" s="156"/>
      <c r="M288" s="156"/>
      <c r="N288" s="156"/>
      <c r="O288" s="156"/>
      <c r="P288" s="156"/>
      <c r="Q288" s="156"/>
      <c r="R288" s="156"/>
      <c r="S288" s="156"/>
      <c r="T288" s="156"/>
      <c r="U288" s="156"/>
      <c r="V288" s="156"/>
      <c r="W288" s="156"/>
      <c r="X288" s="156"/>
      <c r="Y288" s="147"/>
      <c r="Z288" s="147"/>
      <c r="AA288" s="147"/>
      <c r="AB288" s="147"/>
      <c r="AC288" s="147"/>
      <c r="AD288" s="147"/>
      <c r="AE288" s="147"/>
      <c r="AF288" s="147"/>
      <c r="AG288" s="147" t="s">
        <v>238</v>
      </c>
      <c r="AH288" s="147"/>
      <c r="AI288" s="147"/>
      <c r="AJ288" s="147"/>
      <c r="AK288" s="147"/>
      <c r="AL288" s="147"/>
      <c r="AM288" s="147"/>
      <c r="AN288" s="147"/>
      <c r="AO288" s="147"/>
      <c r="AP288" s="147"/>
      <c r="AQ288" s="147"/>
      <c r="AR288" s="147"/>
      <c r="AS288" s="147"/>
      <c r="AT288" s="147"/>
      <c r="AU288" s="147"/>
      <c r="AV288" s="147"/>
      <c r="AW288" s="147"/>
      <c r="AX288" s="147"/>
      <c r="AY288" s="147"/>
      <c r="AZ288" s="147"/>
      <c r="BA288" s="176" t="str">
        <f>C288</f>
        <v>Odvozovou vzdálenost vybouraných hmot a suti nutno nacenit dle odovozové vzdálenosti skládky, nebo recyklačního dvora zhotoivtele.</v>
      </c>
      <c r="BB288" s="147"/>
      <c r="BC288" s="147"/>
      <c r="BD288" s="147"/>
      <c r="BE288" s="147"/>
      <c r="BF288" s="147"/>
      <c r="BG288" s="147"/>
      <c r="BH288" s="147"/>
    </row>
    <row r="289" spans="1:60" outlineLevel="1" x14ac:dyDescent="0.2">
      <c r="A289" s="154"/>
      <c r="B289" s="155"/>
      <c r="C289" s="249" t="s">
        <v>413</v>
      </c>
      <c r="D289" s="250"/>
      <c r="E289" s="250"/>
      <c r="F289" s="250"/>
      <c r="G289" s="250"/>
      <c r="H289" s="156"/>
      <c r="I289" s="156"/>
      <c r="J289" s="156"/>
      <c r="K289" s="156"/>
      <c r="L289" s="156"/>
      <c r="M289" s="156"/>
      <c r="N289" s="156"/>
      <c r="O289" s="156"/>
      <c r="P289" s="156"/>
      <c r="Q289" s="156"/>
      <c r="R289" s="156"/>
      <c r="S289" s="156"/>
      <c r="T289" s="156"/>
      <c r="U289" s="156"/>
      <c r="V289" s="156"/>
      <c r="W289" s="156"/>
      <c r="X289" s="156"/>
      <c r="Y289" s="147"/>
      <c r="Z289" s="147"/>
      <c r="AA289" s="147"/>
      <c r="AB289" s="147"/>
      <c r="AC289" s="147"/>
      <c r="AD289" s="147"/>
      <c r="AE289" s="147"/>
      <c r="AF289" s="147"/>
      <c r="AG289" s="147" t="s">
        <v>238</v>
      </c>
      <c r="AH289" s="147"/>
      <c r="AI289" s="147"/>
      <c r="AJ289" s="147"/>
      <c r="AK289" s="147"/>
      <c r="AL289" s="147"/>
      <c r="AM289" s="147"/>
      <c r="AN289" s="147"/>
      <c r="AO289" s="147"/>
      <c r="AP289" s="147"/>
      <c r="AQ289" s="147"/>
      <c r="AR289" s="147"/>
      <c r="AS289" s="147"/>
      <c r="AT289" s="147"/>
      <c r="AU289" s="147"/>
      <c r="AV289" s="147"/>
      <c r="AW289" s="147"/>
      <c r="AX289" s="147"/>
      <c r="AY289" s="147"/>
      <c r="AZ289" s="147"/>
      <c r="BA289" s="176" t="str">
        <f>C289</f>
        <v>(od množství je odečtena hmostnost materiálů, ketrý bude odvezen na stavební dvůr městského osbvodu produba k recyklaci)</v>
      </c>
      <c r="BB289" s="147"/>
      <c r="BC289" s="147"/>
      <c r="BD289" s="147"/>
      <c r="BE289" s="147"/>
      <c r="BF289" s="147"/>
      <c r="BG289" s="147"/>
      <c r="BH289" s="147"/>
    </row>
    <row r="290" spans="1:60" outlineLevel="1" x14ac:dyDescent="0.2">
      <c r="A290" s="154"/>
      <c r="B290" s="155"/>
      <c r="C290" s="241"/>
      <c r="D290" s="242"/>
      <c r="E290" s="242"/>
      <c r="F290" s="242"/>
      <c r="G290" s="242"/>
      <c r="H290" s="156"/>
      <c r="I290" s="156"/>
      <c r="J290" s="156"/>
      <c r="K290" s="156"/>
      <c r="L290" s="156"/>
      <c r="M290" s="156"/>
      <c r="N290" s="156"/>
      <c r="O290" s="156"/>
      <c r="P290" s="156"/>
      <c r="Q290" s="156"/>
      <c r="R290" s="156"/>
      <c r="S290" s="156"/>
      <c r="T290" s="156"/>
      <c r="U290" s="156"/>
      <c r="V290" s="156"/>
      <c r="W290" s="156"/>
      <c r="X290" s="156"/>
      <c r="Y290" s="147"/>
      <c r="Z290" s="147"/>
      <c r="AA290" s="147"/>
      <c r="AB290" s="147"/>
      <c r="AC290" s="147"/>
      <c r="AD290" s="147"/>
      <c r="AE290" s="147"/>
      <c r="AF290" s="147"/>
      <c r="AG290" s="147" t="s">
        <v>178</v>
      </c>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row>
    <row r="291" spans="1:60" outlineLevel="1" x14ac:dyDescent="0.2">
      <c r="A291" s="169">
        <v>44</v>
      </c>
      <c r="B291" s="170" t="s">
        <v>414</v>
      </c>
      <c r="C291" s="179" t="s">
        <v>415</v>
      </c>
      <c r="D291" s="171" t="s">
        <v>405</v>
      </c>
      <c r="E291" s="172">
        <v>1059.7566099999999</v>
      </c>
      <c r="F291" s="173"/>
      <c r="G291" s="174">
        <f>ROUND(E291*F291,2)</f>
        <v>0</v>
      </c>
      <c r="H291" s="173"/>
      <c r="I291" s="174">
        <f>ROUND(E291*H291,2)</f>
        <v>0</v>
      </c>
      <c r="J291" s="173"/>
      <c r="K291" s="174">
        <f>ROUND(E291*J291,2)</f>
        <v>0</v>
      </c>
      <c r="L291" s="174">
        <v>21</v>
      </c>
      <c r="M291" s="174">
        <f>G291*(1+L291/100)</f>
        <v>0</v>
      </c>
      <c r="N291" s="174">
        <v>0</v>
      </c>
      <c r="O291" s="174">
        <f>ROUND(E291*N291,2)</f>
        <v>0</v>
      </c>
      <c r="P291" s="174">
        <v>0</v>
      </c>
      <c r="Q291" s="174">
        <f>ROUND(E291*P291,2)</f>
        <v>0</v>
      </c>
      <c r="R291" s="174" t="s">
        <v>168</v>
      </c>
      <c r="S291" s="174" t="s">
        <v>169</v>
      </c>
      <c r="T291" s="175" t="s">
        <v>170</v>
      </c>
      <c r="U291" s="156">
        <v>0.1</v>
      </c>
      <c r="V291" s="156">
        <f>ROUND(E291*U291,2)</f>
        <v>105.98</v>
      </c>
      <c r="W291" s="156"/>
      <c r="X291" s="156" t="s">
        <v>411</v>
      </c>
      <c r="Y291" s="147"/>
      <c r="Z291" s="147"/>
      <c r="AA291" s="147"/>
      <c r="AB291" s="147"/>
      <c r="AC291" s="147"/>
      <c r="AD291" s="147"/>
      <c r="AE291" s="147"/>
      <c r="AF291" s="147"/>
      <c r="AG291" s="147" t="s">
        <v>412</v>
      </c>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row>
    <row r="292" spans="1:60" outlineLevel="1" x14ac:dyDescent="0.2">
      <c r="A292" s="154"/>
      <c r="B292" s="155"/>
      <c r="C292" s="245" t="s">
        <v>416</v>
      </c>
      <c r="D292" s="246"/>
      <c r="E292" s="246"/>
      <c r="F292" s="246"/>
      <c r="G292" s="246"/>
      <c r="H292" s="156"/>
      <c r="I292" s="156"/>
      <c r="J292" s="156"/>
      <c r="K292" s="156"/>
      <c r="L292" s="156"/>
      <c r="M292" s="156"/>
      <c r="N292" s="156"/>
      <c r="O292" s="156"/>
      <c r="P292" s="156"/>
      <c r="Q292" s="156"/>
      <c r="R292" s="156"/>
      <c r="S292" s="156"/>
      <c r="T292" s="156"/>
      <c r="U292" s="156"/>
      <c r="V292" s="156"/>
      <c r="W292" s="156"/>
      <c r="X292" s="156"/>
      <c r="Y292" s="147"/>
      <c r="Z292" s="147"/>
      <c r="AA292" s="147"/>
      <c r="AB292" s="147"/>
      <c r="AC292" s="147"/>
      <c r="AD292" s="147"/>
      <c r="AE292" s="147"/>
      <c r="AF292" s="147"/>
      <c r="AG292" s="147" t="s">
        <v>174</v>
      </c>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row>
    <row r="293" spans="1:60" outlineLevel="1" x14ac:dyDescent="0.2">
      <c r="A293" s="154"/>
      <c r="B293" s="155"/>
      <c r="C293" s="241"/>
      <c r="D293" s="242"/>
      <c r="E293" s="242"/>
      <c r="F293" s="242"/>
      <c r="G293" s="242"/>
      <c r="H293" s="156"/>
      <c r="I293" s="156"/>
      <c r="J293" s="156"/>
      <c r="K293" s="156"/>
      <c r="L293" s="156"/>
      <c r="M293" s="156"/>
      <c r="N293" s="156"/>
      <c r="O293" s="156"/>
      <c r="P293" s="156"/>
      <c r="Q293" s="156"/>
      <c r="R293" s="156"/>
      <c r="S293" s="156"/>
      <c r="T293" s="156"/>
      <c r="U293" s="156"/>
      <c r="V293" s="156"/>
      <c r="W293" s="156"/>
      <c r="X293" s="156"/>
      <c r="Y293" s="147"/>
      <c r="Z293" s="147"/>
      <c r="AA293" s="147"/>
      <c r="AB293" s="147"/>
      <c r="AC293" s="147"/>
      <c r="AD293" s="147"/>
      <c r="AE293" s="147"/>
      <c r="AF293" s="147"/>
      <c r="AG293" s="147" t="s">
        <v>178</v>
      </c>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row>
    <row r="294" spans="1:60" outlineLevel="1" x14ac:dyDescent="0.2">
      <c r="A294" s="169">
        <v>45</v>
      </c>
      <c r="B294" s="170" t="s">
        <v>417</v>
      </c>
      <c r="C294" s="179" t="s">
        <v>418</v>
      </c>
      <c r="D294" s="171" t="s">
        <v>405</v>
      </c>
      <c r="E294" s="172">
        <v>1059.7566099999999</v>
      </c>
      <c r="F294" s="173"/>
      <c r="G294" s="174">
        <f>ROUND(E294*F294,2)</f>
        <v>0</v>
      </c>
      <c r="H294" s="173"/>
      <c r="I294" s="174">
        <f>ROUND(E294*H294,2)</f>
        <v>0</v>
      </c>
      <c r="J294" s="173"/>
      <c r="K294" s="174">
        <f>ROUND(E294*J294,2)</f>
        <v>0</v>
      </c>
      <c r="L294" s="174">
        <v>21</v>
      </c>
      <c r="M294" s="174">
        <f>G294*(1+L294/100)</f>
        <v>0</v>
      </c>
      <c r="N294" s="174">
        <v>0</v>
      </c>
      <c r="O294" s="174">
        <f>ROUND(E294*N294,2)</f>
        <v>0</v>
      </c>
      <c r="P294" s="174">
        <v>0</v>
      </c>
      <c r="Q294" s="174">
        <f>ROUND(E294*P294,2)</f>
        <v>0</v>
      </c>
      <c r="R294" s="174" t="s">
        <v>314</v>
      </c>
      <c r="S294" s="174" t="s">
        <v>170</v>
      </c>
      <c r="T294" s="175" t="s">
        <v>170</v>
      </c>
      <c r="U294" s="156">
        <v>0</v>
      </c>
      <c r="V294" s="156">
        <f>ROUND(E294*U294,2)</f>
        <v>0</v>
      </c>
      <c r="W294" s="156"/>
      <c r="X294" s="156" t="s">
        <v>411</v>
      </c>
      <c r="Y294" s="147"/>
      <c r="Z294" s="147"/>
      <c r="AA294" s="147"/>
      <c r="AB294" s="147"/>
      <c r="AC294" s="147"/>
      <c r="AD294" s="147"/>
      <c r="AE294" s="147"/>
      <c r="AF294" s="147"/>
      <c r="AG294" s="147" t="s">
        <v>412</v>
      </c>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row>
    <row r="295" spans="1:60" outlineLevel="1" x14ac:dyDescent="0.2">
      <c r="A295" s="154"/>
      <c r="B295" s="155"/>
      <c r="C295" s="243"/>
      <c r="D295" s="244"/>
      <c r="E295" s="244"/>
      <c r="F295" s="244"/>
      <c r="G295" s="244"/>
      <c r="H295" s="156"/>
      <c r="I295" s="156"/>
      <c r="J295" s="156"/>
      <c r="K295" s="156"/>
      <c r="L295" s="156"/>
      <c r="M295" s="156"/>
      <c r="N295" s="156"/>
      <c r="O295" s="156"/>
      <c r="P295" s="156"/>
      <c r="Q295" s="156"/>
      <c r="R295" s="156"/>
      <c r="S295" s="156"/>
      <c r="T295" s="156"/>
      <c r="U295" s="156"/>
      <c r="V295" s="156"/>
      <c r="W295" s="156"/>
      <c r="X295" s="156"/>
      <c r="Y295" s="147"/>
      <c r="Z295" s="147"/>
      <c r="AA295" s="147"/>
      <c r="AB295" s="147"/>
      <c r="AC295" s="147"/>
      <c r="AD295" s="147"/>
      <c r="AE295" s="147"/>
      <c r="AF295" s="147"/>
      <c r="AG295" s="147" t="s">
        <v>178</v>
      </c>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row>
    <row r="296" spans="1:60" x14ac:dyDescent="0.2">
      <c r="A296" s="3"/>
      <c r="B296" s="4"/>
      <c r="C296" s="181"/>
      <c r="D296" s="6"/>
      <c r="E296" s="3"/>
      <c r="F296" s="3"/>
      <c r="G296" s="3"/>
      <c r="H296" s="3"/>
      <c r="I296" s="3"/>
      <c r="J296" s="3"/>
      <c r="K296" s="3"/>
      <c r="L296" s="3"/>
      <c r="M296" s="3"/>
      <c r="N296" s="3"/>
      <c r="O296" s="3"/>
      <c r="P296" s="3"/>
      <c r="Q296" s="3"/>
      <c r="R296" s="3"/>
      <c r="S296" s="3"/>
      <c r="T296" s="3"/>
      <c r="U296" s="3"/>
      <c r="V296" s="3"/>
      <c r="W296" s="3"/>
      <c r="X296" s="3"/>
      <c r="AE296">
        <v>15</v>
      </c>
      <c r="AF296">
        <v>21</v>
      </c>
      <c r="AG296" t="s">
        <v>150</v>
      </c>
    </row>
    <row r="297" spans="1:60" x14ac:dyDescent="0.2">
      <c r="A297" s="150"/>
      <c r="B297" s="151" t="s">
        <v>29</v>
      </c>
      <c r="C297" s="182"/>
      <c r="D297" s="152"/>
      <c r="E297" s="153"/>
      <c r="F297" s="153"/>
      <c r="G297" s="177">
        <f>G8+G157+G282+G286</f>
        <v>0</v>
      </c>
      <c r="H297" s="3"/>
      <c r="I297" s="3"/>
      <c r="J297" s="3"/>
      <c r="K297" s="3"/>
      <c r="L297" s="3"/>
      <c r="M297" s="3"/>
      <c r="N297" s="3"/>
      <c r="O297" s="3"/>
      <c r="P297" s="3"/>
      <c r="Q297" s="3"/>
      <c r="R297" s="3"/>
      <c r="S297" s="3"/>
      <c r="T297" s="3"/>
      <c r="U297" s="3"/>
      <c r="V297" s="3"/>
      <c r="W297" s="3"/>
      <c r="X297" s="3"/>
      <c r="AE297">
        <f>SUMIF(L7:L295,AE296,G7:G295)</f>
        <v>0</v>
      </c>
      <c r="AF297">
        <f>SUMIF(L7:L295,AF296,G7:G295)</f>
        <v>0</v>
      </c>
      <c r="AG297" t="s">
        <v>419</v>
      </c>
    </row>
    <row r="298" spans="1:60" x14ac:dyDescent="0.2">
      <c r="C298" s="183"/>
      <c r="D298" s="10"/>
      <c r="AG298" t="s">
        <v>421</v>
      </c>
    </row>
    <row r="299" spans="1:60" x14ac:dyDescent="0.2">
      <c r="D299" s="10"/>
    </row>
    <row r="300" spans="1:60" x14ac:dyDescent="0.2">
      <c r="D300" s="10"/>
    </row>
    <row r="301" spans="1:60" x14ac:dyDescent="0.2">
      <c r="D301" s="10"/>
    </row>
    <row r="302" spans="1:60" x14ac:dyDescent="0.2">
      <c r="D302" s="10"/>
    </row>
    <row r="303" spans="1:60" x14ac:dyDescent="0.2">
      <c r="D303" s="10"/>
    </row>
    <row r="304" spans="1:60"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RgDHn1pxeVFUXGJGmbOb5lqDhUAxsgokYZmQQAh8ebXGx5gKICepiLybudzW4xBcmv/s6OKRafxf8kZfnDWrQ==" saltValue="KaWGyNYcfNdIB53jhIPvxg==" spinCount="100000" sheet="1"/>
  <mergeCells count="122">
    <mergeCell ref="C15:G15"/>
    <mergeCell ref="C18:G18"/>
    <mergeCell ref="C20:G20"/>
    <mergeCell ref="C23:G23"/>
    <mergeCell ref="C25:G25"/>
    <mergeCell ref="C30:G30"/>
    <mergeCell ref="A1:G1"/>
    <mergeCell ref="C2:G2"/>
    <mergeCell ref="C3:G3"/>
    <mergeCell ref="C4:G4"/>
    <mergeCell ref="C10:G10"/>
    <mergeCell ref="C13:G13"/>
    <mergeCell ref="C64:G64"/>
    <mergeCell ref="C68:G68"/>
    <mergeCell ref="C70:G70"/>
    <mergeCell ref="C74:G74"/>
    <mergeCell ref="C76:G76"/>
    <mergeCell ref="C77:G77"/>
    <mergeCell ref="C34:G34"/>
    <mergeCell ref="C38:G38"/>
    <mergeCell ref="C44:G44"/>
    <mergeCell ref="C49:G49"/>
    <mergeCell ref="C55:G55"/>
    <mergeCell ref="C60:G60"/>
    <mergeCell ref="C97:G97"/>
    <mergeCell ref="C108:G108"/>
    <mergeCell ref="C110:G110"/>
    <mergeCell ref="C113:G113"/>
    <mergeCell ref="C115:G115"/>
    <mergeCell ref="C118:G118"/>
    <mergeCell ref="C80:G80"/>
    <mergeCell ref="C82:G82"/>
    <mergeCell ref="C85:G85"/>
    <mergeCell ref="C87:G87"/>
    <mergeCell ref="C94:G94"/>
    <mergeCell ref="C96:G96"/>
    <mergeCell ref="C143:G143"/>
    <mergeCell ref="C146:G146"/>
    <mergeCell ref="C148:G148"/>
    <mergeCell ref="C156:G156"/>
    <mergeCell ref="C159:G159"/>
    <mergeCell ref="C166:G166"/>
    <mergeCell ref="C120:G120"/>
    <mergeCell ref="C122:G122"/>
    <mergeCell ref="C125:G125"/>
    <mergeCell ref="C128:G128"/>
    <mergeCell ref="C130:G130"/>
    <mergeCell ref="C132:G132"/>
    <mergeCell ref="C189:G189"/>
    <mergeCell ref="C191:G191"/>
    <mergeCell ref="C193:G193"/>
    <mergeCell ref="C200:G200"/>
    <mergeCell ref="C202:G202"/>
    <mergeCell ref="C203:G203"/>
    <mergeCell ref="C168:G168"/>
    <mergeCell ref="C179:G179"/>
    <mergeCell ref="C181:G181"/>
    <mergeCell ref="C182:G182"/>
    <mergeCell ref="C184:G184"/>
    <mergeCell ref="C187:G187"/>
    <mergeCell ref="C213:G213"/>
    <mergeCell ref="C214:G214"/>
    <mergeCell ref="C215:G215"/>
    <mergeCell ref="C218:G218"/>
    <mergeCell ref="C220:G220"/>
    <mergeCell ref="C221:G221"/>
    <mergeCell ref="C204:G204"/>
    <mergeCell ref="C205:G205"/>
    <mergeCell ref="C206:G206"/>
    <mergeCell ref="C209:G209"/>
    <mergeCell ref="C211:G211"/>
    <mergeCell ref="C212:G212"/>
    <mergeCell ref="C231:G231"/>
    <mergeCell ref="C232:G232"/>
    <mergeCell ref="C233:G233"/>
    <mergeCell ref="C235:G235"/>
    <mergeCell ref="C237:G237"/>
    <mergeCell ref="C238:G238"/>
    <mergeCell ref="C222:G222"/>
    <mergeCell ref="C223:G223"/>
    <mergeCell ref="C224:G224"/>
    <mergeCell ref="C227:G227"/>
    <mergeCell ref="C229:G229"/>
    <mergeCell ref="C230:G230"/>
    <mergeCell ref="C248:G248"/>
    <mergeCell ref="C249:G249"/>
    <mergeCell ref="C250:G250"/>
    <mergeCell ref="C253:G253"/>
    <mergeCell ref="C255:G255"/>
    <mergeCell ref="C256:G256"/>
    <mergeCell ref="C239:G239"/>
    <mergeCell ref="C240:G240"/>
    <mergeCell ref="C241:G241"/>
    <mergeCell ref="C244:G244"/>
    <mergeCell ref="C246:G246"/>
    <mergeCell ref="C247:G247"/>
    <mergeCell ref="C266:G266"/>
    <mergeCell ref="C267:G267"/>
    <mergeCell ref="C268:G268"/>
    <mergeCell ref="C271:G271"/>
    <mergeCell ref="C273:G273"/>
    <mergeCell ref="C274:G274"/>
    <mergeCell ref="C257:G257"/>
    <mergeCell ref="C258:G258"/>
    <mergeCell ref="C259:G259"/>
    <mergeCell ref="C262:G262"/>
    <mergeCell ref="C264:G264"/>
    <mergeCell ref="C265:G265"/>
    <mergeCell ref="C293:G293"/>
    <mergeCell ref="C295:G295"/>
    <mergeCell ref="C284:G284"/>
    <mergeCell ref="C285:G285"/>
    <mergeCell ref="C288:G288"/>
    <mergeCell ref="C289:G289"/>
    <mergeCell ref="C290:G290"/>
    <mergeCell ref="C292:G292"/>
    <mergeCell ref="C275:G275"/>
    <mergeCell ref="C276:G276"/>
    <mergeCell ref="C277:G277"/>
    <mergeCell ref="C278:G278"/>
    <mergeCell ref="C279:G279"/>
    <mergeCell ref="C281:G28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50</v>
      </c>
      <c r="C3" s="252" t="s">
        <v>51</v>
      </c>
      <c r="D3" s="253"/>
      <c r="E3" s="253"/>
      <c r="F3" s="253"/>
      <c r="G3" s="254"/>
      <c r="AC3" s="121" t="s">
        <v>139</v>
      </c>
      <c r="AG3" t="s">
        <v>140</v>
      </c>
    </row>
    <row r="4" spans="1:60" ht="24.95" customHeight="1" x14ac:dyDescent="0.2">
      <c r="A4" s="140" t="s">
        <v>9</v>
      </c>
      <c r="B4" s="141" t="s">
        <v>50</v>
      </c>
      <c r="C4" s="255" t="s">
        <v>51</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SUMIF(AG9:AG28,"&lt;&gt;NOR",G9:G28)</f>
        <v>0</v>
      </c>
      <c r="H8" s="167"/>
      <c r="I8" s="167">
        <f>SUM(I9:I28)</f>
        <v>0</v>
      </c>
      <c r="J8" s="167"/>
      <c r="K8" s="167">
        <f>SUM(K9:K28)</f>
        <v>0</v>
      </c>
      <c r="L8" s="167"/>
      <c r="M8" s="167">
        <f>SUM(M9:M28)</f>
        <v>0</v>
      </c>
      <c r="N8" s="167"/>
      <c r="O8" s="167">
        <f>SUM(O9:O28)</f>
        <v>1242.54</v>
      </c>
      <c r="P8" s="167"/>
      <c r="Q8" s="167">
        <f>SUM(Q9:Q28)</f>
        <v>0</v>
      </c>
      <c r="R8" s="167"/>
      <c r="S8" s="167"/>
      <c r="T8" s="168"/>
      <c r="U8" s="162"/>
      <c r="V8" s="162">
        <f>SUM(V9:V28)</f>
        <v>325.28999999999996</v>
      </c>
      <c r="W8" s="162"/>
      <c r="X8" s="162"/>
      <c r="AG8" t="s">
        <v>164</v>
      </c>
    </row>
    <row r="9" spans="1:60" ht="22.5" outlineLevel="1" x14ac:dyDescent="0.2">
      <c r="A9" s="169">
        <v>1</v>
      </c>
      <c r="B9" s="170" t="s">
        <v>422</v>
      </c>
      <c r="C9" s="179" t="s">
        <v>423</v>
      </c>
      <c r="D9" s="171" t="s">
        <v>243</v>
      </c>
      <c r="E9" s="172">
        <v>621</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0.09</v>
      </c>
      <c r="V9" s="156">
        <f>ROUND(E9*U9,2)</f>
        <v>55.89</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5" t="s">
        <v>424</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180" t="s">
        <v>425</v>
      </c>
      <c r="D11" s="157"/>
      <c r="E11" s="158"/>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180" t="s">
        <v>426</v>
      </c>
      <c r="D12" s="157"/>
      <c r="E12" s="158">
        <v>621</v>
      </c>
      <c r="F12" s="156"/>
      <c r="G12" s="156"/>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241"/>
      <c r="D13" s="242"/>
      <c r="E13" s="242"/>
      <c r="F13" s="242"/>
      <c r="G13" s="242"/>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69">
        <v>2</v>
      </c>
      <c r="B14" s="170" t="s">
        <v>427</v>
      </c>
      <c r="C14" s="179" t="s">
        <v>428</v>
      </c>
      <c r="D14" s="171" t="s">
        <v>167</v>
      </c>
      <c r="E14" s="172">
        <v>2245</v>
      </c>
      <c r="F14" s="173"/>
      <c r="G14" s="174">
        <f>ROUND(E14*F14,2)</f>
        <v>0</v>
      </c>
      <c r="H14" s="173"/>
      <c r="I14" s="174">
        <f>ROUND(E14*H14,2)</f>
        <v>0</v>
      </c>
      <c r="J14" s="173"/>
      <c r="K14" s="174">
        <f>ROUND(E14*J14,2)</f>
        <v>0</v>
      </c>
      <c r="L14" s="174">
        <v>21</v>
      </c>
      <c r="M14" s="174">
        <f>G14*(1+L14/100)</f>
        <v>0</v>
      </c>
      <c r="N14" s="174">
        <v>0</v>
      </c>
      <c r="O14" s="174">
        <f>ROUND(E14*N14,2)</f>
        <v>0</v>
      </c>
      <c r="P14" s="174">
        <v>0</v>
      </c>
      <c r="Q14" s="174">
        <f>ROUND(E14*P14,2)</f>
        <v>0</v>
      </c>
      <c r="R14" s="174" t="s">
        <v>244</v>
      </c>
      <c r="S14" s="174" t="s">
        <v>169</v>
      </c>
      <c r="T14" s="175" t="s">
        <v>170</v>
      </c>
      <c r="U14" s="156">
        <v>0.02</v>
      </c>
      <c r="V14" s="156">
        <f>ROUND(E14*U14,2)</f>
        <v>44.9</v>
      </c>
      <c r="W14" s="156"/>
      <c r="X14" s="156" t="s">
        <v>171</v>
      </c>
      <c r="Y14" s="147"/>
      <c r="Z14" s="147"/>
      <c r="AA14" s="147"/>
      <c r="AB14" s="147"/>
      <c r="AC14" s="147"/>
      <c r="AD14" s="147"/>
      <c r="AE14" s="147"/>
      <c r="AF14" s="147"/>
      <c r="AG14" s="147" t="s">
        <v>172</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5" t="s">
        <v>429</v>
      </c>
      <c r="D15" s="246"/>
      <c r="E15" s="246"/>
      <c r="F15" s="246"/>
      <c r="G15" s="246"/>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174</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180" t="s">
        <v>430</v>
      </c>
      <c r="D16" s="157"/>
      <c r="E16" s="158"/>
      <c r="F16" s="156"/>
      <c r="G16" s="156"/>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176</v>
      </c>
      <c r="AH16" s="147">
        <v>0</v>
      </c>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180" t="s">
        <v>431</v>
      </c>
      <c r="D17" s="157"/>
      <c r="E17" s="158">
        <v>2245</v>
      </c>
      <c r="F17" s="156"/>
      <c r="G17" s="156"/>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176</v>
      </c>
      <c r="AH17" s="147">
        <v>0</v>
      </c>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241"/>
      <c r="D18" s="242"/>
      <c r="E18" s="242"/>
      <c r="F18" s="242"/>
      <c r="G18" s="242"/>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69">
        <v>3</v>
      </c>
      <c r="B19" s="170" t="s">
        <v>432</v>
      </c>
      <c r="C19" s="179" t="s">
        <v>433</v>
      </c>
      <c r="D19" s="171" t="s">
        <v>167</v>
      </c>
      <c r="E19" s="172">
        <v>2245</v>
      </c>
      <c r="F19" s="173"/>
      <c r="G19" s="174">
        <f>ROUND(E19*F19,2)</f>
        <v>0</v>
      </c>
      <c r="H19" s="173"/>
      <c r="I19" s="174">
        <f>ROUND(E19*H19,2)</f>
        <v>0</v>
      </c>
      <c r="J19" s="173"/>
      <c r="K19" s="174">
        <f>ROUND(E19*J19,2)</f>
        <v>0</v>
      </c>
      <c r="L19" s="174">
        <v>21</v>
      </c>
      <c r="M19" s="174">
        <f>G19*(1+L19/100)</f>
        <v>0</v>
      </c>
      <c r="N19" s="174">
        <v>0</v>
      </c>
      <c r="O19" s="174">
        <f>ROUND(E19*N19,2)</f>
        <v>0</v>
      </c>
      <c r="P19" s="174">
        <v>0</v>
      </c>
      <c r="Q19" s="174">
        <f>ROUND(E19*P19,2)</f>
        <v>0</v>
      </c>
      <c r="R19" s="174" t="s">
        <v>168</v>
      </c>
      <c r="S19" s="174" t="s">
        <v>169</v>
      </c>
      <c r="T19" s="175" t="s">
        <v>170</v>
      </c>
      <c r="U19" s="156">
        <v>0.1</v>
      </c>
      <c r="V19" s="156">
        <f>ROUND(E19*U19,2)</f>
        <v>224.5</v>
      </c>
      <c r="W19" s="156"/>
      <c r="X19" s="156" t="s">
        <v>171</v>
      </c>
      <c r="Y19" s="147"/>
      <c r="Z19" s="147"/>
      <c r="AA19" s="147"/>
      <c r="AB19" s="147"/>
      <c r="AC19" s="147"/>
      <c r="AD19" s="147"/>
      <c r="AE19" s="147"/>
      <c r="AF19" s="147"/>
      <c r="AG19" s="147" t="s">
        <v>172</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180" t="s">
        <v>431</v>
      </c>
      <c r="D20" s="157"/>
      <c r="E20" s="158">
        <v>2245</v>
      </c>
      <c r="F20" s="156"/>
      <c r="G20" s="156"/>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176</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241"/>
      <c r="D21" s="242"/>
      <c r="E21" s="242"/>
      <c r="F21" s="242"/>
      <c r="G21" s="242"/>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178</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69">
        <v>4</v>
      </c>
      <c r="B22" s="170" t="s">
        <v>434</v>
      </c>
      <c r="C22" s="179" t="s">
        <v>435</v>
      </c>
      <c r="D22" s="171" t="s">
        <v>405</v>
      </c>
      <c r="E22" s="172">
        <v>1242</v>
      </c>
      <c r="F22" s="173"/>
      <c r="G22" s="174">
        <f>ROUND(E22*F22,2)</f>
        <v>0</v>
      </c>
      <c r="H22" s="173"/>
      <c r="I22" s="174">
        <f>ROUND(E22*H22,2)</f>
        <v>0</v>
      </c>
      <c r="J22" s="173"/>
      <c r="K22" s="174">
        <f>ROUND(E22*J22,2)</f>
        <v>0</v>
      </c>
      <c r="L22" s="174">
        <v>21</v>
      </c>
      <c r="M22" s="174">
        <f>G22*(1+L22/100)</f>
        <v>0</v>
      </c>
      <c r="N22" s="174">
        <v>1</v>
      </c>
      <c r="O22" s="174">
        <f>ROUND(E22*N22,2)</f>
        <v>1242</v>
      </c>
      <c r="P22" s="174">
        <v>0</v>
      </c>
      <c r="Q22" s="174">
        <f>ROUND(E22*P22,2)</f>
        <v>0</v>
      </c>
      <c r="R22" s="174" t="s">
        <v>436</v>
      </c>
      <c r="S22" s="174" t="s">
        <v>169</v>
      </c>
      <c r="T22" s="175" t="s">
        <v>170</v>
      </c>
      <c r="U22" s="156">
        <v>0</v>
      </c>
      <c r="V22" s="156">
        <f>ROUND(E22*U22,2)</f>
        <v>0</v>
      </c>
      <c r="W22" s="156"/>
      <c r="X22" s="156" t="s">
        <v>437</v>
      </c>
      <c r="Y22" s="147"/>
      <c r="Z22" s="147"/>
      <c r="AA22" s="147"/>
      <c r="AB22" s="147"/>
      <c r="AC22" s="147"/>
      <c r="AD22" s="147"/>
      <c r="AE22" s="147"/>
      <c r="AF22" s="147"/>
      <c r="AG22" s="147" t="s">
        <v>438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180" t="s">
        <v>425</v>
      </c>
      <c r="D23" s="157"/>
      <c r="E23" s="158"/>
      <c r="F23" s="156"/>
      <c r="G23" s="156"/>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176</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180" t="s">
        <v>439</v>
      </c>
      <c r="D24" s="157"/>
      <c r="E24" s="158">
        <v>1242</v>
      </c>
      <c r="F24" s="156"/>
      <c r="G24" s="15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176</v>
      </c>
      <c r="AH24" s="147">
        <v>0</v>
      </c>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241"/>
      <c r="D25" s="242"/>
      <c r="E25" s="242"/>
      <c r="F25" s="242"/>
      <c r="G25" s="242"/>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178</v>
      </c>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69">
        <v>5</v>
      </c>
      <c r="B26" s="170" t="s">
        <v>440</v>
      </c>
      <c r="C26" s="179" t="s">
        <v>441</v>
      </c>
      <c r="D26" s="171" t="s">
        <v>167</v>
      </c>
      <c r="E26" s="172">
        <v>2245</v>
      </c>
      <c r="F26" s="173"/>
      <c r="G26" s="174">
        <f>ROUND(E26*F26,2)</f>
        <v>0</v>
      </c>
      <c r="H26" s="173"/>
      <c r="I26" s="174">
        <f>ROUND(E26*H26,2)</f>
        <v>0</v>
      </c>
      <c r="J26" s="173"/>
      <c r="K26" s="174">
        <f>ROUND(E26*J26,2)</f>
        <v>0</v>
      </c>
      <c r="L26" s="174">
        <v>21</v>
      </c>
      <c r="M26" s="174">
        <f>G26*(1+L26/100)</f>
        <v>0</v>
      </c>
      <c r="N26" s="174">
        <v>2.4000000000000001E-4</v>
      </c>
      <c r="O26" s="174">
        <f>ROUND(E26*N26,2)</f>
        <v>0.54</v>
      </c>
      <c r="P26" s="174">
        <v>0</v>
      </c>
      <c r="Q26" s="174">
        <f>ROUND(E26*P26,2)</f>
        <v>0</v>
      </c>
      <c r="R26" s="174" t="s">
        <v>436</v>
      </c>
      <c r="S26" s="174" t="s">
        <v>169</v>
      </c>
      <c r="T26" s="175" t="s">
        <v>170</v>
      </c>
      <c r="U26" s="156">
        <v>0</v>
      </c>
      <c r="V26" s="156">
        <f>ROUND(E26*U26,2)</f>
        <v>0</v>
      </c>
      <c r="W26" s="156"/>
      <c r="X26" s="156" t="s">
        <v>437</v>
      </c>
      <c r="Y26" s="147"/>
      <c r="Z26" s="147"/>
      <c r="AA26" s="147"/>
      <c r="AB26" s="147"/>
      <c r="AC26" s="147"/>
      <c r="AD26" s="147"/>
      <c r="AE26" s="147"/>
      <c r="AF26" s="147"/>
      <c r="AG26" s="147" t="s">
        <v>438</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431</v>
      </c>
      <c r="D27" s="157"/>
      <c r="E27" s="158">
        <v>2245</v>
      </c>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1"/>
      <c r="D28" s="242"/>
      <c r="E28" s="242"/>
      <c r="F28" s="242"/>
      <c r="G28" s="242"/>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x14ac:dyDescent="0.2">
      <c r="A29" s="163" t="s">
        <v>163</v>
      </c>
      <c r="B29" s="164" t="s">
        <v>86</v>
      </c>
      <c r="C29" s="178" t="s">
        <v>87</v>
      </c>
      <c r="D29" s="165"/>
      <c r="E29" s="166"/>
      <c r="F29" s="167"/>
      <c r="G29" s="167">
        <f>SUMIF(AG30:AG62,"&lt;&gt;NOR",G30:G62)</f>
        <v>0</v>
      </c>
      <c r="H29" s="167"/>
      <c r="I29" s="167">
        <f>SUM(I30:I62)</f>
        <v>0</v>
      </c>
      <c r="J29" s="167"/>
      <c r="K29" s="167">
        <f>SUM(K30:K62)</f>
        <v>0</v>
      </c>
      <c r="L29" s="167"/>
      <c r="M29" s="167">
        <f>SUM(M30:M62)</f>
        <v>0</v>
      </c>
      <c r="N29" s="167"/>
      <c r="O29" s="167">
        <f>SUM(O30:O62)</f>
        <v>310.73</v>
      </c>
      <c r="P29" s="167"/>
      <c r="Q29" s="167">
        <f>SUM(Q30:Q62)</f>
        <v>0</v>
      </c>
      <c r="R29" s="167"/>
      <c r="S29" s="167"/>
      <c r="T29" s="168"/>
      <c r="U29" s="162"/>
      <c r="V29" s="162">
        <f>SUM(V30:V62)</f>
        <v>3.43</v>
      </c>
      <c r="W29" s="162"/>
      <c r="X29" s="162"/>
      <c r="AG29" t="s">
        <v>164</v>
      </c>
    </row>
    <row r="30" spans="1:60" ht="22.5" outlineLevel="1" x14ac:dyDescent="0.2">
      <c r="A30" s="169">
        <v>6</v>
      </c>
      <c r="B30" s="170" t="s">
        <v>442</v>
      </c>
      <c r="C30" s="179" t="s">
        <v>443</v>
      </c>
      <c r="D30" s="171" t="s">
        <v>243</v>
      </c>
      <c r="E30" s="172">
        <v>7.14</v>
      </c>
      <c r="F30" s="173"/>
      <c r="G30" s="174">
        <f>ROUND(E30*F30,2)</f>
        <v>0</v>
      </c>
      <c r="H30" s="173"/>
      <c r="I30" s="174">
        <f>ROUND(E30*H30,2)</f>
        <v>0</v>
      </c>
      <c r="J30" s="173"/>
      <c r="K30" s="174">
        <f>ROUND(E30*J30,2)</f>
        <v>0</v>
      </c>
      <c r="L30" s="174">
        <v>21</v>
      </c>
      <c r="M30" s="174">
        <f>G30*(1+L30/100)</f>
        <v>0</v>
      </c>
      <c r="N30" s="174">
        <v>2.5249999999999999</v>
      </c>
      <c r="O30" s="174">
        <f>ROUND(E30*N30,2)</f>
        <v>18.03</v>
      </c>
      <c r="P30" s="174">
        <v>0</v>
      </c>
      <c r="Q30" s="174">
        <f>ROUND(E30*P30,2)</f>
        <v>0</v>
      </c>
      <c r="R30" s="174" t="s">
        <v>444</v>
      </c>
      <c r="S30" s="174" t="s">
        <v>169</v>
      </c>
      <c r="T30" s="175" t="s">
        <v>170</v>
      </c>
      <c r="U30" s="156">
        <v>0.48</v>
      </c>
      <c r="V30" s="156">
        <f>ROUND(E30*U30,2)</f>
        <v>3.43</v>
      </c>
      <c r="W30" s="156"/>
      <c r="X30" s="156" t="s">
        <v>171</v>
      </c>
      <c r="Y30" s="147"/>
      <c r="Z30" s="147"/>
      <c r="AA30" s="147"/>
      <c r="AB30" s="147"/>
      <c r="AC30" s="147"/>
      <c r="AD30" s="147"/>
      <c r="AE30" s="147"/>
      <c r="AF30" s="147"/>
      <c r="AG30" s="147" t="s">
        <v>172</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245" t="s">
        <v>445</v>
      </c>
      <c r="D31" s="246"/>
      <c r="E31" s="246"/>
      <c r="F31" s="246"/>
      <c r="G31" s="246"/>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174</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180" t="s">
        <v>446</v>
      </c>
      <c r="D32" s="157"/>
      <c r="E32" s="158"/>
      <c r="F32" s="156"/>
      <c r="G32" s="156"/>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176</v>
      </c>
      <c r="AH32" s="147">
        <v>0</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180" t="s">
        <v>447</v>
      </c>
      <c r="D33" s="157"/>
      <c r="E33" s="158">
        <v>7.14</v>
      </c>
      <c r="F33" s="156"/>
      <c r="G33" s="156"/>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176</v>
      </c>
      <c r="AH33" s="147">
        <v>0</v>
      </c>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1"/>
      <c r="D34" s="242"/>
      <c r="E34" s="242"/>
      <c r="F34" s="242"/>
      <c r="G34" s="242"/>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178</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ht="22.5" outlineLevel="1" x14ac:dyDescent="0.2">
      <c r="A35" s="169">
        <v>7</v>
      </c>
      <c r="B35" s="170" t="s">
        <v>448</v>
      </c>
      <c r="C35" s="179" t="s">
        <v>449</v>
      </c>
      <c r="D35" s="171" t="s">
        <v>230</v>
      </c>
      <c r="E35" s="172">
        <v>60.9</v>
      </c>
      <c r="F35" s="173"/>
      <c r="G35" s="174">
        <f>ROUND(E35*F35,2)</f>
        <v>0</v>
      </c>
      <c r="H35" s="173"/>
      <c r="I35" s="174">
        <f>ROUND(E35*H35,2)</f>
        <v>0</v>
      </c>
      <c r="J35" s="173"/>
      <c r="K35" s="174">
        <f>ROUND(E35*J35,2)</f>
        <v>0</v>
      </c>
      <c r="L35" s="174">
        <v>21</v>
      </c>
      <c r="M35" s="174">
        <f>G35*(1+L35/100)</f>
        <v>0</v>
      </c>
      <c r="N35" s="174">
        <v>0.43683</v>
      </c>
      <c r="O35" s="174">
        <f>ROUND(E35*N35,2)</f>
        <v>26.6</v>
      </c>
      <c r="P35" s="174">
        <v>0</v>
      </c>
      <c r="Q35" s="174">
        <f>ROUND(E35*P35,2)</f>
        <v>0</v>
      </c>
      <c r="R35" s="174" t="s">
        <v>450</v>
      </c>
      <c r="S35" s="174" t="s">
        <v>169</v>
      </c>
      <c r="T35" s="175" t="s">
        <v>170</v>
      </c>
      <c r="U35" s="156">
        <v>0</v>
      </c>
      <c r="V35" s="156">
        <f>ROUND(E35*U35,2)</f>
        <v>0</v>
      </c>
      <c r="W35" s="156"/>
      <c r="X35" s="156" t="s">
        <v>356</v>
      </c>
      <c r="Y35" s="147"/>
      <c r="Z35" s="147"/>
      <c r="AA35" s="147"/>
      <c r="AB35" s="147"/>
      <c r="AC35" s="147"/>
      <c r="AD35" s="147"/>
      <c r="AE35" s="147"/>
      <c r="AF35" s="147"/>
      <c r="AG35" s="147" t="s">
        <v>357</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ht="22.5" outlineLevel="1" x14ac:dyDescent="0.2">
      <c r="A36" s="154"/>
      <c r="B36" s="155"/>
      <c r="C36" s="245" t="s">
        <v>451</v>
      </c>
      <c r="D36" s="246"/>
      <c r="E36" s="246"/>
      <c r="F36" s="246"/>
      <c r="G36" s="246"/>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174</v>
      </c>
      <c r="AH36" s="147"/>
      <c r="AI36" s="147"/>
      <c r="AJ36" s="147"/>
      <c r="AK36" s="147"/>
      <c r="AL36" s="147"/>
      <c r="AM36" s="147"/>
      <c r="AN36" s="147"/>
      <c r="AO36" s="147"/>
      <c r="AP36" s="147"/>
      <c r="AQ36" s="147"/>
      <c r="AR36" s="147"/>
      <c r="AS36" s="147"/>
      <c r="AT36" s="147"/>
      <c r="AU36" s="147"/>
      <c r="AV36" s="147"/>
      <c r="AW36" s="147"/>
      <c r="AX36" s="147"/>
      <c r="AY36" s="147"/>
      <c r="AZ36" s="147"/>
      <c r="BA36" s="176" t="str">
        <f>C36</f>
        <v>Lože pro trativody, položení trubek, obsyp potrubí sypaninou z vhodných hornin, nebo materiálem připraveným podél výkopu ve vzdálenosti do 3 m od jeho kraje.  Bez výkopu rýhy.</v>
      </c>
      <c r="BB36" s="147"/>
      <c r="BC36" s="147"/>
      <c r="BD36" s="147"/>
      <c r="BE36" s="147"/>
      <c r="BF36" s="147"/>
      <c r="BG36" s="147"/>
      <c r="BH36" s="147"/>
    </row>
    <row r="37" spans="1:60" outlineLevel="1" x14ac:dyDescent="0.2">
      <c r="A37" s="154"/>
      <c r="B37" s="155"/>
      <c r="C37" s="249" t="s">
        <v>726</v>
      </c>
      <c r="D37" s="250"/>
      <c r="E37" s="250"/>
      <c r="F37" s="250"/>
      <c r="G37" s="250"/>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238</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ht="33.75" outlineLevel="1" x14ac:dyDescent="0.2">
      <c r="A38" s="154"/>
      <c r="B38" s="155"/>
      <c r="C38" s="249" t="s">
        <v>452</v>
      </c>
      <c r="D38" s="250"/>
      <c r="E38" s="250"/>
      <c r="F38" s="250"/>
      <c r="G38" s="250"/>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238</v>
      </c>
      <c r="AH38" s="147"/>
      <c r="AI38" s="147"/>
      <c r="AJ38" s="147"/>
      <c r="AK38" s="147"/>
      <c r="AL38" s="147"/>
      <c r="AM38" s="147"/>
      <c r="AN38" s="147"/>
      <c r="AO38" s="147"/>
      <c r="AP38" s="147"/>
      <c r="AQ38" s="147"/>
      <c r="AR38" s="147"/>
      <c r="AS38" s="147"/>
      <c r="AT38" s="147"/>
      <c r="AU38" s="147"/>
      <c r="AV38" s="147"/>
      <c r="AW38" s="147"/>
      <c r="AX38" s="147"/>
      <c r="AY38" s="147"/>
      <c r="AZ38" s="147"/>
      <c r="BA38" s="176" t="str">
        <f>C38</f>
        <v>- prostor mezi novými opěrnými zídkami a stávajícímu objektu bude vyplněn z čísti násypem z kačírku a tento prostor bude opatřen drenážním potrubím Ř150mm, toto drenážní potrubí bude provedeno i před základovým pásem zídky a drenáže budou svedeny spádem cca 1% do revizních šachet Ř600mm</v>
      </c>
      <c r="BB38" s="147"/>
      <c r="BC38" s="147"/>
      <c r="BD38" s="147"/>
      <c r="BE38" s="147"/>
      <c r="BF38" s="147"/>
      <c r="BG38" s="147"/>
      <c r="BH38" s="147"/>
    </row>
    <row r="39" spans="1:60" outlineLevel="1" x14ac:dyDescent="0.2">
      <c r="A39" s="154"/>
      <c r="B39" s="155"/>
      <c r="C39" s="180" t="s">
        <v>453</v>
      </c>
      <c r="D39" s="157"/>
      <c r="E39" s="158">
        <v>60.9</v>
      </c>
      <c r="F39" s="156"/>
      <c r="G39" s="156"/>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176</v>
      </c>
      <c r="AH39" s="147">
        <v>0</v>
      </c>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241"/>
      <c r="D40" s="242"/>
      <c r="E40" s="242"/>
      <c r="F40" s="242"/>
      <c r="G40" s="242"/>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178</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69">
        <v>8</v>
      </c>
      <c r="B41" s="170" t="s">
        <v>454</v>
      </c>
      <c r="C41" s="179" t="s">
        <v>455</v>
      </c>
      <c r="D41" s="171" t="s">
        <v>355</v>
      </c>
      <c r="E41" s="172">
        <v>140.05000000000001</v>
      </c>
      <c r="F41" s="173"/>
      <c r="G41" s="174">
        <f>ROUND(E41*F41,2)</f>
        <v>0</v>
      </c>
      <c r="H41" s="173"/>
      <c r="I41" s="174">
        <f>ROUND(E41*H41,2)</f>
        <v>0</v>
      </c>
      <c r="J41" s="173"/>
      <c r="K41" s="174">
        <f>ROUND(E41*J41,2)</f>
        <v>0</v>
      </c>
      <c r="L41" s="174">
        <v>21</v>
      </c>
      <c r="M41" s="174">
        <f>G41*(1+L41/100)</f>
        <v>0</v>
      </c>
      <c r="N41" s="174">
        <v>1.9</v>
      </c>
      <c r="O41" s="174">
        <f>ROUND(E41*N41,2)</f>
        <v>266.10000000000002</v>
      </c>
      <c r="P41" s="174">
        <v>0</v>
      </c>
      <c r="Q41" s="174">
        <f>ROUND(E41*P41,2)</f>
        <v>0</v>
      </c>
      <c r="R41" s="174"/>
      <c r="S41" s="174" t="s">
        <v>169</v>
      </c>
      <c r="T41" s="175" t="s">
        <v>169</v>
      </c>
      <c r="U41" s="156">
        <v>0</v>
      </c>
      <c r="V41" s="156">
        <f>ROUND(E41*U41,2)</f>
        <v>0</v>
      </c>
      <c r="W41" s="156"/>
      <c r="X41" s="156" t="s">
        <v>356</v>
      </c>
      <c r="Y41" s="147"/>
      <c r="Z41" s="147"/>
      <c r="AA41" s="147"/>
      <c r="AB41" s="147"/>
      <c r="AC41" s="147"/>
      <c r="AD41" s="147"/>
      <c r="AE41" s="147"/>
      <c r="AF41" s="147"/>
      <c r="AG41" s="147" t="s">
        <v>357</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7" t="s">
        <v>456</v>
      </c>
      <c r="D42" s="248"/>
      <c r="E42" s="248"/>
      <c r="F42" s="248"/>
      <c r="G42" s="248"/>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238</v>
      </c>
      <c r="AH42" s="147"/>
      <c r="AI42" s="147"/>
      <c r="AJ42" s="147"/>
      <c r="AK42" s="147"/>
      <c r="AL42" s="147"/>
      <c r="AM42" s="147"/>
      <c r="AN42" s="147"/>
      <c r="AO42" s="147"/>
      <c r="AP42" s="147"/>
      <c r="AQ42" s="147"/>
      <c r="AR42" s="147"/>
      <c r="AS42" s="147"/>
      <c r="AT42" s="147"/>
      <c r="AU42" s="147"/>
      <c r="AV42" s="147"/>
      <c r="AW42" s="147"/>
      <c r="AX42" s="147"/>
      <c r="AY42" s="147"/>
      <c r="AZ42" s="147"/>
      <c r="BA42" s="176" t="str">
        <f>C42</f>
        <v>položka zahrnuje dodávku předepsaného kameniva, mimostaveništní a vnitrostaveništní dopravu a jeho uložení</v>
      </c>
      <c r="BB42" s="147"/>
      <c r="BC42" s="147"/>
      <c r="BD42" s="147"/>
      <c r="BE42" s="147"/>
      <c r="BF42" s="147"/>
      <c r="BG42" s="147"/>
      <c r="BH42" s="147"/>
    </row>
    <row r="43" spans="1:60" outlineLevel="1" x14ac:dyDescent="0.2">
      <c r="A43" s="154"/>
      <c r="B43" s="155"/>
      <c r="C43" s="249" t="s">
        <v>457</v>
      </c>
      <c r="D43" s="250"/>
      <c r="E43" s="250"/>
      <c r="F43" s="250"/>
      <c r="G43" s="250"/>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238</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180" t="s">
        <v>458</v>
      </c>
      <c r="D44" s="157"/>
      <c r="E44" s="158"/>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180" t="s">
        <v>260</v>
      </c>
      <c r="D45" s="157"/>
      <c r="E45" s="158"/>
      <c r="F45" s="156"/>
      <c r="G45" s="156"/>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180" t="s">
        <v>459</v>
      </c>
      <c r="D46" s="157"/>
      <c r="E46" s="158">
        <v>72.150000000000006</v>
      </c>
      <c r="F46" s="156"/>
      <c r="G46" s="156"/>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176</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180" t="s">
        <v>460</v>
      </c>
      <c r="D47" s="157"/>
      <c r="E47" s="158">
        <v>29</v>
      </c>
      <c r="F47" s="156"/>
      <c r="G47" s="156"/>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176</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x14ac:dyDescent="0.2">
      <c r="A48" s="154"/>
      <c r="B48" s="155"/>
      <c r="C48" s="180" t="s">
        <v>461</v>
      </c>
      <c r="D48" s="157"/>
      <c r="E48" s="158">
        <v>15.75</v>
      </c>
      <c r="F48" s="156"/>
      <c r="G48" s="156"/>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176</v>
      </c>
      <c r="AH48" s="147">
        <v>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180" t="s">
        <v>462</v>
      </c>
      <c r="D49" s="157"/>
      <c r="E49" s="158">
        <v>2.4</v>
      </c>
      <c r="F49" s="156"/>
      <c r="G49" s="156"/>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176</v>
      </c>
      <c r="AH49" s="147">
        <v>0</v>
      </c>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outlineLevel="1" x14ac:dyDescent="0.2">
      <c r="A50" s="154"/>
      <c r="B50" s="155"/>
      <c r="C50" s="180" t="s">
        <v>463</v>
      </c>
      <c r="D50" s="157"/>
      <c r="E50" s="158">
        <v>7</v>
      </c>
      <c r="F50" s="156"/>
      <c r="G50" s="156"/>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176</v>
      </c>
      <c r="AH50" s="147">
        <v>0</v>
      </c>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180" t="s">
        <v>464</v>
      </c>
      <c r="D51" s="157"/>
      <c r="E51" s="158">
        <v>13.75</v>
      </c>
      <c r="F51" s="156"/>
      <c r="G51" s="156"/>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176</v>
      </c>
      <c r="AH51" s="147">
        <v>0</v>
      </c>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1"/>
      <c r="D52" s="242"/>
      <c r="E52" s="242"/>
      <c r="F52" s="242"/>
      <c r="G52" s="242"/>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178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69">
        <v>9</v>
      </c>
      <c r="B53" s="170" t="s">
        <v>465</v>
      </c>
      <c r="C53" s="179" t="s">
        <v>466</v>
      </c>
      <c r="D53" s="171" t="s">
        <v>467</v>
      </c>
      <c r="E53" s="172">
        <v>1753</v>
      </c>
      <c r="F53" s="173"/>
      <c r="G53" s="174">
        <f>ROUND(E53*F53,2)</f>
        <v>0</v>
      </c>
      <c r="H53" s="173"/>
      <c r="I53" s="174">
        <f>ROUND(E53*H53,2)</f>
        <v>0</v>
      </c>
      <c r="J53" s="173"/>
      <c r="K53" s="174">
        <f>ROUND(E53*J53,2)</f>
        <v>0</v>
      </c>
      <c r="L53" s="174">
        <v>21</v>
      </c>
      <c r="M53" s="174">
        <f>G53*(1+L53/100)</f>
        <v>0</v>
      </c>
      <c r="N53" s="174">
        <v>0</v>
      </c>
      <c r="O53" s="174">
        <f>ROUND(E53*N53,2)</f>
        <v>0</v>
      </c>
      <c r="P53" s="174">
        <v>0</v>
      </c>
      <c r="Q53" s="174">
        <f>ROUND(E53*P53,2)</f>
        <v>0</v>
      </c>
      <c r="R53" s="174"/>
      <c r="S53" s="174" t="s">
        <v>169</v>
      </c>
      <c r="T53" s="175" t="s">
        <v>468</v>
      </c>
      <c r="U53" s="156">
        <v>0</v>
      </c>
      <c r="V53" s="156">
        <f>ROUND(E53*U53,2)</f>
        <v>0</v>
      </c>
      <c r="W53" s="156"/>
      <c r="X53" s="156" t="s">
        <v>356</v>
      </c>
      <c r="Y53" s="147"/>
      <c r="Z53" s="147"/>
      <c r="AA53" s="147"/>
      <c r="AB53" s="147"/>
      <c r="AC53" s="147"/>
      <c r="AD53" s="147"/>
      <c r="AE53" s="147"/>
      <c r="AF53" s="147"/>
      <c r="AG53" s="147" t="s">
        <v>357</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180" t="s">
        <v>259</v>
      </c>
      <c r="D54" s="157"/>
      <c r="E54" s="158"/>
      <c r="F54" s="156"/>
      <c r="G54" s="156"/>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176</v>
      </c>
      <c r="AH54" s="147">
        <v>0</v>
      </c>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180" t="s">
        <v>260</v>
      </c>
      <c r="D55" s="157"/>
      <c r="E55" s="158"/>
      <c r="F55" s="156"/>
      <c r="G55" s="156"/>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176</v>
      </c>
      <c r="AH55" s="147">
        <v>0</v>
      </c>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180" t="s">
        <v>469</v>
      </c>
      <c r="D56" s="157"/>
      <c r="E56" s="158">
        <v>1443</v>
      </c>
      <c r="F56" s="156"/>
      <c r="G56" s="156"/>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176</v>
      </c>
      <c r="AH56" s="147">
        <v>0</v>
      </c>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180" t="s">
        <v>470</v>
      </c>
      <c r="D57" s="157"/>
      <c r="E57" s="158">
        <v>116</v>
      </c>
      <c r="F57" s="156"/>
      <c r="G57" s="156"/>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176</v>
      </c>
      <c r="AH57" s="147">
        <v>0</v>
      </c>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180" t="s">
        <v>471</v>
      </c>
      <c r="D58" s="157"/>
      <c r="E58" s="158">
        <v>63</v>
      </c>
      <c r="F58" s="156"/>
      <c r="G58" s="156"/>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176</v>
      </c>
      <c r="AH58" s="147">
        <v>0</v>
      </c>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54"/>
      <c r="B59" s="155"/>
      <c r="C59" s="180" t="s">
        <v>472</v>
      </c>
      <c r="D59" s="157"/>
      <c r="E59" s="158">
        <v>48</v>
      </c>
      <c r="F59" s="156"/>
      <c r="G59" s="156"/>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176</v>
      </c>
      <c r="AH59" s="147">
        <v>0</v>
      </c>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180" t="s">
        <v>473</v>
      </c>
      <c r="D60" s="157"/>
      <c r="E60" s="158">
        <v>28</v>
      </c>
      <c r="F60" s="156"/>
      <c r="G60" s="156"/>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176</v>
      </c>
      <c r="AH60" s="147">
        <v>0</v>
      </c>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180" t="s">
        <v>474</v>
      </c>
      <c r="D61" s="157"/>
      <c r="E61" s="158">
        <v>55</v>
      </c>
      <c r="F61" s="156"/>
      <c r="G61" s="156"/>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176</v>
      </c>
      <c r="AH61" s="147">
        <v>0</v>
      </c>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241"/>
      <c r="D62" s="242"/>
      <c r="E62" s="242"/>
      <c r="F62" s="242"/>
      <c r="G62" s="242"/>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178</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x14ac:dyDescent="0.2">
      <c r="A63" s="163" t="s">
        <v>163</v>
      </c>
      <c r="B63" s="164" t="s">
        <v>88</v>
      </c>
      <c r="C63" s="178" t="s">
        <v>89</v>
      </c>
      <c r="D63" s="165"/>
      <c r="E63" s="166"/>
      <c r="F63" s="167"/>
      <c r="G63" s="167">
        <f>SUMIF(AG64:AG67,"&lt;&gt;NOR",G64:G67)</f>
        <v>0</v>
      </c>
      <c r="H63" s="167"/>
      <c r="I63" s="167">
        <f>SUM(I64:I67)</f>
        <v>0</v>
      </c>
      <c r="J63" s="167"/>
      <c r="K63" s="167">
        <f>SUM(K64:K67)</f>
        <v>0</v>
      </c>
      <c r="L63" s="167"/>
      <c r="M63" s="167">
        <f>SUM(M64:M67)</f>
        <v>0</v>
      </c>
      <c r="N63" s="167"/>
      <c r="O63" s="167">
        <f>SUM(O64:O67)</f>
        <v>0</v>
      </c>
      <c r="P63" s="167"/>
      <c r="Q63" s="167">
        <f>SUM(Q64:Q67)</f>
        <v>0</v>
      </c>
      <c r="R63" s="167"/>
      <c r="S63" s="167"/>
      <c r="T63" s="168"/>
      <c r="U63" s="162"/>
      <c r="V63" s="162">
        <f>SUM(V64:V67)</f>
        <v>4</v>
      </c>
      <c r="W63" s="162"/>
      <c r="X63" s="162"/>
      <c r="AG63" t="s">
        <v>164</v>
      </c>
    </row>
    <row r="64" spans="1:60" outlineLevel="1" x14ac:dyDescent="0.2">
      <c r="A64" s="169">
        <v>10</v>
      </c>
      <c r="B64" s="170" t="s">
        <v>475</v>
      </c>
      <c r="C64" s="179" t="s">
        <v>476</v>
      </c>
      <c r="D64" s="171" t="s">
        <v>477</v>
      </c>
      <c r="E64" s="172">
        <v>1</v>
      </c>
      <c r="F64" s="173"/>
      <c r="G64" s="174">
        <f>ROUND(E64*F64,2)</f>
        <v>0</v>
      </c>
      <c r="H64" s="173"/>
      <c r="I64" s="174">
        <f>ROUND(E64*H64,2)</f>
        <v>0</v>
      </c>
      <c r="J64" s="173"/>
      <c r="K64" s="174">
        <f>ROUND(E64*J64,2)</f>
        <v>0</v>
      </c>
      <c r="L64" s="174">
        <v>21</v>
      </c>
      <c r="M64" s="174">
        <f>G64*(1+L64/100)</f>
        <v>0</v>
      </c>
      <c r="N64" s="174">
        <v>4.0000000000000002E-4</v>
      </c>
      <c r="O64" s="174">
        <f>ROUND(E64*N64,2)</f>
        <v>0</v>
      </c>
      <c r="P64" s="174">
        <v>0</v>
      </c>
      <c r="Q64" s="174">
        <f>ROUND(E64*P64,2)</f>
        <v>0</v>
      </c>
      <c r="R64" s="174" t="s">
        <v>444</v>
      </c>
      <c r="S64" s="174" t="s">
        <v>169</v>
      </c>
      <c r="T64" s="175" t="s">
        <v>170</v>
      </c>
      <c r="U64" s="156">
        <v>4</v>
      </c>
      <c r="V64" s="156">
        <f>ROUND(E64*U64,2)</f>
        <v>4</v>
      </c>
      <c r="W64" s="156"/>
      <c r="X64" s="156" t="s">
        <v>171</v>
      </c>
      <c r="Y64" s="147"/>
      <c r="Z64" s="147"/>
      <c r="AA64" s="147"/>
      <c r="AB64" s="147"/>
      <c r="AC64" s="147"/>
      <c r="AD64" s="147"/>
      <c r="AE64" s="147"/>
      <c r="AF64" s="147"/>
      <c r="AG64" s="147" t="s">
        <v>172</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x14ac:dyDescent="0.2">
      <c r="A65" s="154"/>
      <c r="B65" s="155"/>
      <c r="C65" s="245" t="s">
        <v>478</v>
      </c>
      <c r="D65" s="246"/>
      <c r="E65" s="246"/>
      <c r="F65" s="246"/>
      <c r="G65" s="246"/>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174</v>
      </c>
      <c r="AH65" s="147"/>
      <c r="AI65" s="147"/>
      <c r="AJ65" s="147"/>
      <c r="AK65" s="147"/>
      <c r="AL65" s="147"/>
      <c r="AM65" s="147"/>
      <c r="AN65" s="147"/>
      <c r="AO65" s="147"/>
      <c r="AP65" s="147"/>
      <c r="AQ65" s="147"/>
      <c r="AR65" s="147"/>
      <c r="AS65" s="147"/>
      <c r="AT65" s="147"/>
      <c r="AU65" s="147"/>
      <c r="AV65" s="147"/>
      <c r="AW65" s="147"/>
      <c r="AX65" s="147"/>
      <c r="AY65" s="147"/>
      <c r="AZ65" s="147"/>
      <c r="BA65" s="176" t="str">
        <f>C65</f>
        <v>osazení hmoždinek, nanesení těsnicího tmelu, vložení roštu, osazení tělesa světlíku a přišroubování, montáž zápachové uzávěrky,</v>
      </c>
      <c r="BB65" s="147"/>
      <c r="BC65" s="147"/>
      <c r="BD65" s="147"/>
      <c r="BE65" s="147"/>
      <c r="BF65" s="147"/>
      <c r="BG65" s="147"/>
      <c r="BH65" s="147"/>
    </row>
    <row r="66" spans="1:60" outlineLevel="1" x14ac:dyDescent="0.2">
      <c r="A66" s="154"/>
      <c r="B66" s="155"/>
      <c r="C66" s="180" t="s">
        <v>84</v>
      </c>
      <c r="D66" s="157"/>
      <c r="E66" s="158">
        <v>1</v>
      </c>
      <c r="F66" s="156"/>
      <c r="G66" s="156"/>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176</v>
      </c>
      <c r="AH66" s="147">
        <v>0</v>
      </c>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241"/>
      <c r="D67" s="242"/>
      <c r="E67" s="242"/>
      <c r="F67" s="242"/>
      <c r="G67" s="242"/>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178</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x14ac:dyDescent="0.2">
      <c r="A68" s="163" t="s">
        <v>163</v>
      </c>
      <c r="B68" s="164" t="s">
        <v>92</v>
      </c>
      <c r="C68" s="178" t="s">
        <v>93</v>
      </c>
      <c r="D68" s="165"/>
      <c r="E68" s="166"/>
      <c r="F68" s="167"/>
      <c r="G68" s="167">
        <f>SUMIF(AG69:AG235,"&lt;&gt;NOR",G69:G235)</f>
        <v>0</v>
      </c>
      <c r="H68" s="167"/>
      <c r="I68" s="167">
        <f>SUM(I69:I235)</f>
        <v>0</v>
      </c>
      <c r="J68" s="167"/>
      <c r="K68" s="167">
        <f>SUM(K69:K235)</f>
        <v>0</v>
      </c>
      <c r="L68" s="167"/>
      <c r="M68" s="167">
        <f>SUM(M69:M235)</f>
        <v>0</v>
      </c>
      <c r="N68" s="167"/>
      <c r="O68" s="167">
        <f>SUM(O69:O235)</f>
        <v>2469.8699999999994</v>
      </c>
      <c r="P68" s="167"/>
      <c r="Q68" s="167">
        <f>SUM(Q69:Q235)</f>
        <v>0</v>
      </c>
      <c r="R68" s="167"/>
      <c r="S68" s="167"/>
      <c r="T68" s="168"/>
      <c r="U68" s="162"/>
      <c r="V68" s="162">
        <f>SUM(V69:V235)</f>
        <v>2200.0699999999993</v>
      </c>
      <c r="W68" s="162"/>
      <c r="X68" s="162"/>
      <c r="AG68" t="s">
        <v>164</v>
      </c>
    </row>
    <row r="69" spans="1:60" ht="22.5" outlineLevel="1" x14ac:dyDescent="0.2">
      <c r="A69" s="169">
        <v>11</v>
      </c>
      <c r="B69" s="170" t="s">
        <v>479</v>
      </c>
      <c r="C69" s="179" t="s">
        <v>480</v>
      </c>
      <c r="D69" s="171" t="s">
        <v>167</v>
      </c>
      <c r="E69" s="172">
        <v>95.67</v>
      </c>
      <c r="F69" s="173"/>
      <c r="G69" s="174">
        <f>ROUND(E69*F69,2)</f>
        <v>0</v>
      </c>
      <c r="H69" s="173"/>
      <c r="I69" s="174">
        <f>ROUND(E69*H69,2)</f>
        <v>0</v>
      </c>
      <c r="J69" s="173"/>
      <c r="K69" s="174">
        <f>ROUND(E69*J69,2)</f>
        <v>0</v>
      </c>
      <c r="L69" s="174">
        <v>21</v>
      </c>
      <c r="M69" s="174">
        <f>G69*(1+L69/100)</f>
        <v>0</v>
      </c>
      <c r="N69" s="174">
        <v>0.378</v>
      </c>
      <c r="O69" s="174">
        <f>ROUND(E69*N69,2)</f>
        <v>36.159999999999997</v>
      </c>
      <c r="P69" s="174">
        <v>0</v>
      </c>
      <c r="Q69" s="174">
        <f>ROUND(E69*P69,2)</f>
        <v>0</v>
      </c>
      <c r="R69" s="174" t="s">
        <v>168</v>
      </c>
      <c r="S69" s="174" t="s">
        <v>169</v>
      </c>
      <c r="T69" s="175" t="s">
        <v>170</v>
      </c>
      <c r="U69" s="156">
        <v>0.03</v>
      </c>
      <c r="V69" s="156">
        <f>ROUND(E69*U69,2)</f>
        <v>2.87</v>
      </c>
      <c r="W69" s="156"/>
      <c r="X69" s="156" t="s">
        <v>171</v>
      </c>
      <c r="Y69" s="147"/>
      <c r="Z69" s="147"/>
      <c r="AA69" s="147"/>
      <c r="AB69" s="147"/>
      <c r="AC69" s="147"/>
      <c r="AD69" s="147"/>
      <c r="AE69" s="147"/>
      <c r="AF69" s="147"/>
      <c r="AG69" s="147" t="s">
        <v>172</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54"/>
      <c r="B70" s="155"/>
      <c r="C70" s="180" t="s">
        <v>481</v>
      </c>
      <c r="D70" s="157"/>
      <c r="E70" s="158"/>
      <c r="F70" s="156"/>
      <c r="G70" s="156"/>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176</v>
      </c>
      <c r="AH70" s="147">
        <v>0</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180" t="s">
        <v>482</v>
      </c>
      <c r="D71" s="157"/>
      <c r="E71" s="158">
        <v>1515.15</v>
      </c>
      <c r="F71" s="156"/>
      <c r="G71" s="156"/>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180" t="s">
        <v>483</v>
      </c>
      <c r="D72" s="157"/>
      <c r="E72" s="158">
        <v>121.8</v>
      </c>
      <c r="F72" s="156"/>
      <c r="G72" s="156"/>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176</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180" t="s">
        <v>484</v>
      </c>
      <c r="D73" s="157"/>
      <c r="E73" s="158">
        <v>66.150000000000006</v>
      </c>
      <c r="F73" s="156"/>
      <c r="G73" s="156"/>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176</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180" t="s">
        <v>485</v>
      </c>
      <c r="D74" s="157"/>
      <c r="E74" s="158">
        <v>50.4</v>
      </c>
      <c r="F74" s="156"/>
      <c r="G74" s="156"/>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176</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180" t="s">
        <v>486</v>
      </c>
      <c r="D75" s="157"/>
      <c r="E75" s="158">
        <v>-1657.83</v>
      </c>
      <c r="F75" s="156"/>
      <c r="G75" s="156"/>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176</v>
      </c>
      <c r="AH75" s="147">
        <v>0</v>
      </c>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1"/>
      <c r="D76" s="242"/>
      <c r="E76" s="242"/>
      <c r="F76" s="242"/>
      <c r="G76" s="242"/>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ht="22.5" outlineLevel="1" x14ac:dyDescent="0.2">
      <c r="A77" s="169">
        <v>12</v>
      </c>
      <c r="B77" s="170" t="s">
        <v>487</v>
      </c>
      <c r="C77" s="179" t="s">
        <v>488</v>
      </c>
      <c r="D77" s="171" t="s">
        <v>167</v>
      </c>
      <c r="E77" s="172">
        <v>1753.5</v>
      </c>
      <c r="F77" s="173"/>
      <c r="G77" s="174">
        <f>ROUND(E77*F77,2)</f>
        <v>0</v>
      </c>
      <c r="H77" s="173"/>
      <c r="I77" s="174">
        <f>ROUND(E77*H77,2)</f>
        <v>0</v>
      </c>
      <c r="J77" s="173"/>
      <c r="K77" s="174">
        <f>ROUND(E77*J77,2)</f>
        <v>0</v>
      </c>
      <c r="L77" s="174">
        <v>21</v>
      </c>
      <c r="M77" s="174">
        <f>G77*(1+L77/100)</f>
        <v>0</v>
      </c>
      <c r="N77" s="174">
        <v>0.378</v>
      </c>
      <c r="O77" s="174">
        <f>ROUND(E77*N77,2)</f>
        <v>662.82</v>
      </c>
      <c r="P77" s="174">
        <v>0</v>
      </c>
      <c r="Q77" s="174">
        <f>ROUND(E77*P77,2)</f>
        <v>0</v>
      </c>
      <c r="R77" s="174" t="s">
        <v>168</v>
      </c>
      <c r="S77" s="174" t="s">
        <v>169</v>
      </c>
      <c r="T77" s="175" t="s">
        <v>170</v>
      </c>
      <c r="U77" s="156">
        <v>0.03</v>
      </c>
      <c r="V77" s="156">
        <f>ROUND(E77*U77,2)</f>
        <v>52.61</v>
      </c>
      <c r="W77" s="156"/>
      <c r="X77" s="156" t="s">
        <v>171</v>
      </c>
      <c r="Y77" s="147"/>
      <c r="Z77" s="147"/>
      <c r="AA77" s="147"/>
      <c r="AB77" s="147"/>
      <c r="AC77" s="147"/>
      <c r="AD77" s="147"/>
      <c r="AE77" s="147"/>
      <c r="AF77" s="147"/>
      <c r="AG77" s="147" t="s">
        <v>172</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54"/>
      <c r="B78" s="155"/>
      <c r="C78" s="180" t="s">
        <v>489</v>
      </c>
      <c r="D78" s="157"/>
      <c r="E78" s="158"/>
      <c r="F78" s="156"/>
      <c r="G78" s="15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176</v>
      </c>
      <c r="AH78" s="147">
        <v>0</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180" t="s">
        <v>482</v>
      </c>
      <c r="D79" s="157"/>
      <c r="E79" s="158">
        <v>1515.15</v>
      </c>
      <c r="F79" s="156"/>
      <c r="G79" s="156"/>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180" t="s">
        <v>483</v>
      </c>
      <c r="D80" s="157"/>
      <c r="E80" s="158">
        <v>121.8</v>
      </c>
      <c r="F80" s="156"/>
      <c r="G80" s="156"/>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176</v>
      </c>
      <c r="AH80" s="147">
        <v>0</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180" t="s">
        <v>484</v>
      </c>
      <c r="D81" s="157"/>
      <c r="E81" s="158">
        <v>66.150000000000006</v>
      </c>
      <c r="F81" s="156"/>
      <c r="G81" s="156"/>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176</v>
      </c>
      <c r="AH81" s="147">
        <v>0</v>
      </c>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180" t="s">
        <v>485</v>
      </c>
      <c r="D82" s="157"/>
      <c r="E82" s="158">
        <v>50.4</v>
      </c>
      <c r="F82" s="156"/>
      <c r="G82" s="156"/>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176</v>
      </c>
      <c r="AH82" s="147">
        <v>0</v>
      </c>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54"/>
      <c r="B83" s="155"/>
      <c r="C83" s="241"/>
      <c r="D83" s="242"/>
      <c r="E83" s="242"/>
      <c r="F83" s="242"/>
      <c r="G83" s="242"/>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178</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ht="22.5" outlineLevel="1" x14ac:dyDescent="0.2">
      <c r="A84" s="169">
        <v>13</v>
      </c>
      <c r="B84" s="170" t="s">
        <v>490</v>
      </c>
      <c r="C84" s="179" t="s">
        <v>491</v>
      </c>
      <c r="D84" s="171" t="s">
        <v>167</v>
      </c>
      <c r="E84" s="172">
        <v>516.6</v>
      </c>
      <c r="F84" s="173"/>
      <c r="G84" s="174">
        <f>ROUND(E84*F84,2)</f>
        <v>0</v>
      </c>
      <c r="H84" s="173"/>
      <c r="I84" s="174">
        <f>ROUND(E84*H84,2)</f>
        <v>0</v>
      </c>
      <c r="J84" s="173"/>
      <c r="K84" s="174">
        <f>ROUND(E84*J84,2)</f>
        <v>0</v>
      </c>
      <c r="L84" s="174">
        <v>21</v>
      </c>
      <c r="M84" s="174">
        <f>G84*(1+L84/100)</f>
        <v>0</v>
      </c>
      <c r="N84" s="174">
        <v>0.441</v>
      </c>
      <c r="O84" s="174">
        <f>ROUND(E84*N84,2)</f>
        <v>227.82</v>
      </c>
      <c r="P84" s="174">
        <v>0</v>
      </c>
      <c r="Q84" s="174">
        <f>ROUND(E84*P84,2)</f>
        <v>0</v>
      </c>
      <c r="R84" s="174" t="s">
        <v>168</v>
      </c>
      <c r="S84" s="174" t="s">
        <v>169</v>
      </c>
      <c r="T84" s="175" t="s">
        <v>170</v>
      </c>
      <c r="U84" s="156">
        <v>0.03</v>
      </c>
      <c r="V84" s="156">
        <f>ROUND(E84*U84,2)</f>
        <v>15.5</v>
      </c>
      <c r="W84" s="156"/>
      <c r="X84" s="156" t="s">
        <v>171</v>
      </c>
      <c r="Y84" s="147"/>
      <c r="Z84" s="147"/>
      <c r="AA84" s="147"/>
      <c r="AB84" s="147"/>
      <c r="AC84" s="147"/>
      <c r="AD84" s="147"/>
      <c r="AE84" s="147"/>
      <c r="AF84" s="147"/>
      <c r="AG84" s="147" t="s">
        <v>172</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ht="22.5" outlineLevel="1" x14ac:dyDescent="0.2">
      <c r="A85" s="154"/>
      <c r="B85" s="155"/>
      <c r="C85" s="180" t="s">
        <v>492</v>
      </c>
      <c r="D85" s="157"/>
      <c r="E85" s="158"/>
      <c r="F85" s="156"/>
      <c r="G85" s="156"/>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176</v>
      </c>
      <c r="AH85" s="147">
        <v>0</v>
      </c>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54"/>
      <c r="B86" s="155"/>
      <c r="C86" s="180" t="s">
        <v>493</v>
      </c>
      <c r="D86" s="157"/>
      <c r="E86" s="158">
        <v>516.6</v>
      </c>
      <c r="F86" s="156"/>
      <c r="G86" s="156"/>
      <c r="H86" s="156"/>
      <c r="I86" s="156"/>
      <c r="J86" s="156"/>
      <c r="K86" s="156"/>
      <c r="L86" s="156"/>
      <c r="M86" s="156"/>
      <c r="N86" s="156"/>
      <c r="O86" s="156"/>
      <c r="P86" s="156"/>
      <c r="Q86" s="156"/>
      <c r="R86" s="156"/>
      <c r="S86" s="156"/>
      <c r="T86" s="156"/>
      <c r="U86" s="156"/>
      <c r="V86" s="156"/>
      <c r="W86" s="156"/>
      <c r="X86" s="156"/>
      <c r="Y86" s="147"/>
      <c r="Z86" s="147"/>
      <c r="AA86" s="147"/>
      <c r="AB86" s="147"/>
      <c r="AC86" s="147"/>
      <c r="AD86" s="147"/>
      <c r="AE86" s="147"/>
      <c r="AF86" s="147"/>
      <c r="AG86" s="147" t="s">
        <v>176</v>
      </c>
      <c r="AH86" s="147">
        <v>0</v>
      </c>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241"/>
      <c r="D87" s="242"/>
      <c r="E87" s="242"/>
      <c r="F87" s="242"/>
      <c r="G87" s="242"/>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178</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outlineLevel="1" x14ac:dyDescent="0.2">
      <c r="A88" s="169">
        <v>14</v>
      </c>
      <c r="B88" s="170" t="s">
        <v>494</v>
      </c>
      <c r="C88" s="179" t="s">
        <v>495</v>
      </c>
      <c r="D88" s="171" t="s">
        <v>167</v>
      </c>
      <c r="E88" s="172">
        <v>87.15</v>
      </c>
      <c r="F88" s="173"/>
      <c r="G88" s="174">
        <f>ROUND(E88*F88,2)</f>
        <v>0</v>
      </c>
      <c r="H88" s="173"/>
      <c r="I88" s="174">
        <f>ROUND(E88*H88,2)</f>
        <v>0</v>
      </c>
      <c r="J88" s="173"/>
      <c r="K88" s="174">
        <f>ROUND(E88*J88,2)</f>
        <v>0</v>
      </c>
      <c r="L88" s="174">
        <v>21</v>
      </c>
      <c r="M88" s="174">
        <f>G88*(1+L88/100)</f>
        <v>0</v>
      </c>
      <c r="N88" s="174">
        <v>0.38313999999999998</v>
      </c>
      <c r="O88" s="174">
        <f>ROUND(E88*N88,2)</f>
        <v>33.39</v>
      </c>
      <c r="P88" s="174">
        <v>0</v>
      </c>
      <c r="Q88" s="174">
        <f>ROUND(E88*P88,2)</f>
        <v>0</v>
      </c>
      <c r="R88" s="174" t="s">
        <v>168</v>
      </c>
      <c r="S88" s="174" t="s">
        <v>169</v>
      </c>
      <c r="T88" s="175" t="s">
        <v>170</v>
      </c>
      <c r="U88" s="156">
        <v>0.03</v>
      </c>
      <c r="V88" s="156">
        <f>ROUND(E88*U88,2)</f>
        <v>2.61</v>
      </c>
      <c r="W88" s="156"/>
      <c r="X88" s="156" t="s">
        <v>171</v>
      </c>
      <c r="Y88" s="147"/>
      <c r="Z88" s="147"/>
      <c r="AA88" s="147"/>
      <c r="AB88" s="147"/>
      <c r="AC88" s="147"/>
      <c r="AD88" s="147"/>
      <c r="AE88" s="147"/>
      <c r="AF88" s="147"/>
      <c r="AG88" s="147" t="s">
        <v>172</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54"/>
      <c r="B89" s="155"/>
      <c r="C89" s="245" t="s">
        <v>496</v>
      </c>
      <c r="D89" s="246"/>
      <c r="E89" s="246"/>
      <c r="F89" s="246"/>
      <c r="G89" s="246"/>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174</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54"/>
      <c r="B90" s="155"/>
      <c r="C90" s="180" t="s">
        <v>497</v>
      </c>
      <c r="D90" s="157"/>
      <c r="E90" s="158">
        <v>29.4</v>
      </c>
      <c r="F90" s="156"/>
      <c r="G90" s="156"/>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176</v>
      </c>
      <c r="AH90" s="147">
        <v>0</v>
      </c>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180" t="s">
        <v>498</v>
      </c>
      <c r="D91" s="157"/>
      <c r="E91" s="158">
        <v>57.75</v>
      </c>
      <c r="F91" s="156"/>
      <c r="G91" s="156"/>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176</v>
      </c>
      <c r="AH91" s="147">
        <v>0</v>
      </c>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241"/>
      <c r="D92" s="242"/>
      <c r="E92" s="242"/>
      <c r="F92" s="242"/>
      <c r="G92" s="242"/>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178</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x14ac:dyDescent="0.2">
      <c r="A93" s="169">
        <v>15</v>
      </c>
      <c r="B93" s="170" t="s">
        <v>499</v>
      </c>
      <c r="C93" s="179" t="s">
        <v>500</v>
      </c>
      <c r="D93" s="171" t="s">
        <v>167</v>
      </c>
      <c r="E93" s="172">
        <v>516.6</v>
      </c>
      <c r="F93" s="173"/>
      <c r="G93" s="174">
        <f>ROUND(E93*F93,2)</f>
        <v>0</v>
      </c>
      <c r="H93" s="173"/>
      <c r="I93" s="174">
        <f>ROUND(E93*H93,2)</f>
        <v>0</v>
      </c>
      <c r="J93" s="173"/>
      <c r="K93" s="174">
        <f>ROUND(E93*J93,2)</f>
        <v>0</v>
      </c>
      <c r="L93" s="174">
        <v>21</v>
      </c>
      <c r="M93" s="174">
        <f>G93*(1+L93/100)</f>
        <v>0</v>
      </c>
      <c r="N93" s="174">
        <v>0.51085999999999998</v>
      </c>
      <c r="O93" s="174">
        <f>ROUND(E93*N93,2)</f>
        <v>263.91000000000003</v>
      </c>
      <c r="P93" s="174">
        <v>0</v>
      </c>
      <c r="Q93" s="174">
        <f>ROUND(E93*P93,2)</f>
        <v>0</v>
      </c>
      <c r="R93" s="174" t="s">
        <v>168</v>
      </c>
      <c r="S93" s="174" t="s">
        <v>169</v>
      </c>
      <c r="T93" s="175" t="s">
        <v>170</v>
      </c>
      <c r="U93" s="156">
        <v>0.03</v>
      </c>
      <c r="V93" s="156">
        <f>ROUND(E93*U93,2)</f>
        <v>15.5</v>
      </c>
      <c r="W93" s="156"/>
      <c r="X93" s="156" t="s">
        <v>171</v>
      </c>
      <c r="Y93" s="147"/>
      <c r="Z93" s="147"/>
      <c r="AA93" s="147"/>
      <c r="AB93" s="147"/>
      <c r="AC93" s="147"/>
      <c r="AD93" s="147"/>
      <c r="AE93" s="147"/>
      <c r="AF93" s="147"/>
      <c r="AG93" s="147" t="s">
        <v>172</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x14ac:dyDescent="0.2">
      <c r="A94" s="154"/>
      <c r="B94" s="155"/>
      <c r="C94" s="245" t="s">
        <v>496</v>
      </c>
      <c r="D94" s="246"/>
      <c r="E94" s="246"/>
      <c r="F94" s="246"/>
      <c r="G94" s="246"/>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174</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54"/>
      <c r="B95" s="155"/>
      <c r="C95" s="249" t="s">
        <v>727</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249" t="s">
        <v>501</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180" t="s">
        <v>502</v>
      </c>
      <c r="D97" s="157"/>
      <c r="E97" s="158">
        <v>516.6</v>
      </c>
      <c r="F97" s="156"/>
      <c r="G97" s="156"/>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176</v>
      </c>
      <c r="AH97" s="147">
        <v>0</v>
      </c>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1"/>
      <c r="D98" s="242"/>
      <c r="E98" s="242"/>
      <c r="F98" s="242"/>
      <c r="G98" s="242"/>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178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ht="22.5" outlineLevel="1" x14ac:dyDescent="0.2">
      <c r="A99" s="169">
        <v>16</v>
      </c>
      <c r="B99" s="170" t="s">
        <v>503</v>
      </c>
      <c r="C99" s="179" t="s">
        <v>504</v>
      </c>
      <c r="D99" s="171" t="s">
        <v>167</v>
      </c>
      <c r="E99" s="172">
        <v>29.4</v>
      </c>
      <c r="F99" s="173"/>
      <c r="G99" s="174">
        <f>ROUND(E99*F99,2)</f>
        <v>0</v>
      </c>
      <c r="H99" s="173"/>
      <c r="I99" s="174">
        <f>ROUND(E99*H99,2)</f>
        <v>0</v>
      </c>
      <c r="J99" s="173"/>
      <c r="K99" s="174">
        <f>ROUND(E99*J99,2)</f>
        <v>0</v>
      </c>
      <c r="L99" s="174">
        <v>21</v>
      </c>
      <c r="M99" s="174">
        <f>G99*(1+L99/100)</f>
        <v>0</v>
      </c>
      <c r="N99" s="174">
        <v>1.6619999999999999E-2</v>
      </c>
      <c r="O99" s="174">
        <f>ROUND(E99*N99,2)</f>
        <v>0.49</v>
      </c>
      <c r="P99" s="174">
        <v>0</v>
      </c>
      <c r="Q99" s="174">
        <f>ROUND(E99*P99,2)</f>
        <v>0</v>
      </c>
      <c r="R99" s="174" t="s">
        <v>168</v>
      </c>
      <c r="S99" s="174" t="s">
        <v>169</v>
      </c>
      <c r="T99" s="175" t="s">
        <v>170</v>
      </c>
      <c r="U99" s="156">
        <v>0.28000000000000003</v>
      </c>
      <c r="V99" s="156">
        <f>ROUND(E99*U99,2)</f>
        <v>8.23</v>
      </c>
      <c r="W99" s="156"/>
      <c r="X99" s="156" t="s">
        <v>171</v>
      </c>
      <c r="Y99" s="147"/>
      <c r="Z99" s="147"/>
      <c r="AA99" s="147"/>
      <c r="AB99" s="147"/>
      <c r="AC99" s="147"/>
      <c r="AD99" s="147"/>
      <c r="AE99" s="147"/>
      <c r="AF99" s="147"/>
      <c r="AG99" s="147" t="s">
        <v>172</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247" t="s">
        <v>505</v>
      </c>
      <c r="D100" s="248"/>
      <c r="E100" s="248"/>
      <c r="F100" s="248"/>
      <c r="G100" s="248"/>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238</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180" t="s">
        <v>506</v>
      </c>
      <c r="D101" s="157"/>
      <c r="E101" s="158">
        <v>29.4</v>
      </c>
      <c r="F101" s="156"/>
      <c r="G101" s="156"/>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176</v>
      </c>
      <c r="AH101" s="147">
        <v>0</v>
      </c>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1"/>
      <c r="D102" s="242"/>
      <c r="E102" s="242"/>
      <c r="F102" s="242"/>
      <c r="G102" s="242"/>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178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ht="22.5" outlineLevel="1" x14ac:dyDescent="0.2">
      <c r="A103" s="169">
        <v>17</v>
      </c>
      <c r="B103" s="170" t="s">
        <v>507</v>
      </c>
      <c r="C103" s="179" t="s">
        <v>508</v>
      </c>
      <c r="D103" s="171" t="s">
        <v>167</v>
      </c>
      <c r="E103" s="172">
        <v>1515.15</v>
      </c>
      <c r="F103" s="173"/>
      <c r="G103" s="174">
        <f>ROUND(E103*F103,2)</f>
        <v>0</v>
      </c>
      <c r="H103" s="173"/>
      <c r="I103" s="174">
        <f>ROUND(E103*H103,2)</f>
        <v>0</v>
      </c>
      <c r="J103" s="173"/>
      <c r="K103" s="174">
        <f>ROUND(E103*J103,2)</f>
        <v>0</v>
      </c>
      <c r="L103" s="174">
        <v>21</v>
      </c>
      <c r="M103" s="174">
        <f>G103*(1+L103/100)</f>
        <v>0</v>
      </c>
      <c r="N103" s="174">
        <v>0.11</v>
      </c>
      <c r="O103" s="174">
        <f>ROUND(E103*N103,2)</f>
        <v>166.67</v>
      </c>
      <c r="P103" s="174">
        <v>0</v>
      </c>
      <c r="Q103" s="174">
        <f>ROUND(E103*P103,2)</f>
        <v>0</v>
      </c>
      <c r="R103" s="174" t="s">
        <v>168</v>
      </c>
      <c r="S103" s="174" t="s">
        <v>169</v>
      </c>
      <c r="T103" s="175" t="s">
        <v>170</v>
      </c>
      <c r="U103" s="156">
        <v>1.19</v>
      </c>
      <c r="V103" s="156">
        <f>ROUND(E103*U103,2)</f>
        <v>1803.03</v>
      </c>
      <c r="W103" s="156"/>
      <c r="X103" s="156" t="s">
        <v>171</v>
      </c>
      <c r="Y103" s="147"/>
      <c r="Z103" s="147"/>
      <c r="AA103" s="147"/>
      <c r="AB103" s="147"/>
      <c r="AC103" s="147"/>
      <c r="AD103" s="147"/>
      <c r="AE103" s="147"/>
      <c r="AF103" s="147"/>
      <c r="AG103" s="147" t="s">
        <v>172</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245" t="s">
        <v>509</v>
      </c>
      <c r="D104" s="246"/>
      <c r="E104" s="246"/>
      <c r="F104" s="246"/>
      <c r="G104" s="246"/>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174</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76" t="str">
        <f>C104</f>
        <v>s provedením lože do 50 mm, s vyplněním spár, s dvojím beraněním a se smetením přebytečného materiálu na krajnici</v>
      </c>
      <c r="BB104" s="147"/>
      <c r="BC104" s="147"/>
      <c r="BD104" s="147"/>
      <c r="BE104" s="147"/>
      <c r="BF104" s="147"/>
      <c r="BG104" s="147"/>
      <c r="BH104" s="147"/>
    </row>
    <row r="105" spans="1:60" outlineLevel="1" x14ac:dyDescent="0.2">
      <c r="A105" s="154"/>
      <c r="B105" s="155"/>
      <c r="C105" s="249" t="s">
        <v>510</v>
      </c>
      <c r="D105" s="250"/>
      <c r="E105" s="250"/>
      <c r="F105" s="250"/>
      <c r="G105" s="250"/>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238</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x14ac:dyDescent="0.2">
      <c r="A106" s="154"/>
      <c r="B106" s="155"/>
      <c r="C106" s="184" t="s">
        <v>511</v>
      </c>
      <c r="D106" s="159"/>
      <c r="E106" s="160"/>
      <c r="F106" s="161"/>
      <c r="G106" s="161"/>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238</v>
      </c>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249" t="s">
        <v>512</v>
      </c>
      <c r="D107" s="250"/>
      <c r="E107" s="250"/>
      <c r="F107" s="250"/>
      <c r="G107" s="250"/>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238</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249" t="s">
        <v>513</v>
      </c>
      <c r="D108" s="250"/>
      <c r="E108" s="250"/>
      <c r="F108" s="250"/>
      <c r="G108" s="250"/>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238</v>
      </c>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54"/>
      <c r="B109" s="155"/>
      <c r="C109" s="180" t="s">
        <v>514</v>
      </c>
      <c r="D109" s="157"/>
      <c r="E109" s="158"/>
      <c r="F109" s="156"/>
      <c r="G109" s="156"/>
      <c r="H109" s="156"/>
      <c r="I109" s="156"/>
      <c r="J109" s="156"/>
      <c r="K109" s="156"/>
      <c r="L109" s="156"/>
      <c r="M109" s="156"/>
      <c r="N109" s="156"/>
      <c r="O109" s="156"/>
      <c r="P109" s="156"/>
      <c r="Q109" s="156"/>
      <c r="R109" s="156"/>
      <c r="S109" s="156"/>
      <c r="T109" s="156"/>
      <c r="U109" s="156"/>
      <c r="V109" s="156"/>
      <c r="W109" s="156"/>
      <c r="X109" s="156"/>
      <c r="Y109" s="147"/>
      <c r="Z109" s="147"/>
      <c r="AA109" s="147"/>
      <c r="AB109" s="147"/>
      <c r="AC109" s="147"/>
      <c r="AD109" s="147"/>
      <c r="AE109" s="147"/>
      <c r="AF109" s="147"/>
      <c r="AG109" s="147" t="s">
        <v>176</v>
      </c>
      <c r="AH109" s="147">
        <v>0</v>
      </c>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180" t="s">
        <v>515</v>
      </c>
      <c r="D110" s="157"/>
      <c r="E110" s="158"/>
      <c r="F110" s="156"/>
      <c r="G110" s="156"/>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176</v>
      </c>
      <c r="AH110" s="147">
        <v>0</v>
      </c>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x14ac:dyDescent="0.2">
      <c r="A111" s="154"/>
      <c r="B111" s="155"/>
      <c r="C111" s="180" t="s">
        <v>516</v>
      </c>
      <c r="D111" s="157"/>
      <c r="E111" s="158">
        <v>1515.15</v>
      </c>
      <c r="F111" s="156"/>
      <c r="G111" s="156"/>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176</v>
      </c>
      <c r="AH111" s="147">
        <v>0</v>
      </c>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x14ac:dyDescent="0.2">
      <c r="A112" s="154"/>
      <c r="B112" s="155"/>
      <c r="C112" s="241"/>
      <c r="D112" s="242"/>
      <c r="E112" s="242"/>
      <c r="F112" s="242"/>
      <c r="G112" s="242"/>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178</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69">
        <v>18</v>
      </c>
      <c r="B113" s="170" t="s">
        <v>517</v>
      </c>
      <c r="C113" s="179" t="s">
        <v>518</v>
      </c>
      <c r="D113" s="171" t="s">
        <v>167</v>
      </c>
      <c r="E113" s="172">
        <v>50.4</v>
      </c>
      <c r="F113" s="173"/>
      <c r="G113" s="174">
        <f>ROUND(E113*F113,2)</f>
        <v>0</v>
      </c>
      <c r="H113" s="173"/>
      <c r="I113" s="174">
        <f>ROUND(E113*H113,2)</f>
        <v>0</v>
      </c>
      <c r="J113" s="173"/>
      <c r="K113" s="174">
        <f>ROUND(E113*J113,2)</f>
        <v>0</v>
      </c>
      <c r="L113" s="174">
        <v>21</v>
      </c>
      <c r="M113" s="174">
        <f>G113*(1+L113/100)</f>
        <v>0</v>
      </c>
      <c r="N113" s="174">
        <v>0.31387999999999999</v>
      </c>
      <c r="O113" s="174">
        <f>ROUND(E113*N113,2)</f>
        <v>15.82</v>
      </c>
      <c r="P113" s="174">
        <v>0</v>
      </c>
      <c r="Q113" s="174">
        <f>ROUND(E113*P113,2)</f>
        <v>0</v>
      </c>
      <c r="R113" s="174" t="s">
        <v>168</v>
      </c>
      <c r="S113" s="174" t="s">
        <v>169</v>
      </c>
      <c r="T113" s="175" t="s">
        <v>170</v>
      </c>
      <c r="U113" s="156">
        <v>1.21</v>
      </c>
      <c r="V113" s="156">
        <f>ROUND(E113*U113,2)</f>
        <v>60.98</v>
      </c>
      <c r="W113" s="156"/>
      <c r="X113" s="156" t="s">
        <v>171</v>
      </c>
      <c r="Y113" s="147"/>
      <c r="Z113" s="147"/>
      <c r="AA113" s="147"/>
      <c r="AB113" s="147"/>
      <c r="AC113" s="147"/>
      <c r="AD113" s="147"/>
      <c r="AE113" s="147"/>
      <c r="AF113" s="147"/>
      <c r="AG113" s="147" t="s">
        <v>172</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245" t="s">
        <v>509</v>
      </c>
      <c r="D114" s="246"/>
      <c r="E114" s="246"/>
      <c r="F114" s="246"/>
      <c r="G114" s="246"/>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174</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76" t="str">
        <f>C114</f>
        <v>s provedením lože do 50 mm, s vyplněním spár, s dvojím beraněním a se smetením přebytečného materiálu na krajnici</v>
      </c>
      <c r="BB114" s="147"/>
      <c r="BC114" s="147"/>
      <c r="BD114" s="147"/>
      <c r="BE114" s="147"/>
      <c r="BF114" s="147"/>
      <c r="BG114" s="147"/>
      <c r="BH114" s="147"/>
    </row>
    <row r="115" spans="1:60" outlineLevel="1" x14ac:dyDescent="0.2">
      <c r="A115" s="154"/>
      <c r="B115" s="155"/>
      <c r="C115" s="180" t="s">
        <v>446</v>
      </c>
      <c r="D115" s="157"/>
      <c r="E115" s="158"/>
      <c r="F115" s="156"/>
      <c r="G115" s="156"/>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176</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54"/>
      <c r="B116" s="155"/>
      <c r="C116" s="180" t="s">
        <v>519</v>
      </c>
      <c r="D116" s="157"/>
      <c r="E116" s="158">
        <v>50.4</v>
      </c>
      <c r="F116" s="156"/>
      <c r="G116" s="156"/>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176</v>
      </c>
      <c r="AH116" s="147">
        <v>0</v>
      </c>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x14ac:dyDescent="0.2">
      <c r="A117" s="154"/>
      <c r="B117" s="155"/>
      <c r="C117" s="241"/>
      <c r="D117" s="242"/>
      <c r="E117" s="242"/>
      <c r="F117" s="242"/>
      <c r="G117" s="242"/>
      <c r="H117" s="156"/>
      <c r="I117" s="156"/>
      <c r="J117" s="156"/>
      <c r="K117" s="156"/>
      <c r="L117" s="156"/>
      <c r="M117" s="156"/>
      <c r="N117" s="156"/>
      <c r="O117" s="156"/>
      <c r="P117" s="156"/>
      <c r="Q117" s="156"/>
      <c r="R117" s="156"/>
      <c r="S117" s="156"/>
      <c r="T117" s="156"/>
      <c r="U117" s="156"/>
      <c r="V117" s="156"/>
      <c r="W117" s="156"/>
      <c r="X117" s="156"/>
      <c r="Y117" s="147"/>
      <c r="Z117" s="147"/>
      <c r="AA117" s="147"/>
      <c r="AB117" s="147"/>
      <c r="AC117" s="147"/>
      <c r="AD117" s="147"/>
      <c r="AE117" s="147"/>
      <c r="AF117" s="147"/>
      <c r="AG117" s="147" t="s">
        <v>178</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x14ac:dyDescent="0.2">
      <c r="A118" s="169">
        <v>19</v>
      </c>
      <c r="B118" s="170" t="s">
        <v>520</v>
      </c>
      <c r="C118" s="179" t="s">
        <v>521</v>
      </c>
      <c r="D118" s="171" t="s">
        <v>167</v>
      </c>
      <c r="E118" s="172">
        <v>66.150000000000006</v>
      </c>
      <c r="F118" s="173"/>
      <c r="G118" s="174">
        <f>ROUND(E118*F118,2)</f>
        <v>0</v>
      </c>
      <c r="H118" s="173"/>
      <c r="I118" s="174">
        <f>ROUND(E118*H118,2)</f>
        <v>0</v>
      </c>
      <c r="J118" s="173"/>
      <c r="K118" s="174">
        <f>ROUND(E118*J118,2)</f>
        <v>0</v>
      </c>
      <c r="L118" s="174">
        <v>21</v>
      </c>
      <c r="M118" s="174">
        <f>G118*(1+L118/100)</f>
        <v>0</v>
      </c>
      <c r="N118" s="174">
        <v>0.16700000000000001</v>
      </c>
      <c r="O118" s="174">
        <f>ROUND(E118*N118,2)</f>
        <v>11.05</v>
      </c>
      <c r="P118" s="174">
        <v>0</v>
      </c>
      <c r="Q118" s="174">
        <f>ROUND(E118*P118,2)</f>
        <v>0</v>
      </c>
      <c r="R118" s="174" t="s">
        <v>168</v>
      </c>
      <c r="S118" s="174" t="s">
        <v>169</v>
      </c>
      <c r="T118" s="175" t="s">
        <v>170</v>
      </c>
      <c r="U118" s="156">
        <v>0.76</v>
      </c>
      <c r="V118" s="156">
        <f>ROUND(E118*U118,2)</f>
        <v>50.27</v>
      </c>
      <c r="W118" s="156"/>
      <c r="X118" s="156" t="s">
        <v>171</v>
      </c>
      <c r="Y118" s="147"/>
      <c r="Z118" s="147"/>
      <c r="AA118" s="147"/>
      <c r="AB118" s="147"/>
      <c r="AC118" s="147"/>
      <c r="AD118" s="147"/>
      <c r="AE118" s="147"/>
      <c r="AF118" s="147"/>
      <c r="AG118" s="147" t="s">
        <v>172</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54"/>
      <c r="B119" s="155"/>
      <c r="C119" s="245" t="s">
        <v>522</v>
      </c>
      <c r="D119" s="246"/>
      <c r="E119" s="246"/>
      <c r="F119" s="246"/>
      <c r="G119" s="246"/>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174</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76" t="str">
        <f>C119</f>
        <v>s provedením lože tl. do 40 mm, s vyplněním spár, s dvojím beraněním a se smetením přebytečného materiálu na vzdálenost do 3 m</v>
      </c>
      <c r="BB119" s="147"/>
      <c r="BC119" s="147"/>
      <c r="BD119" s="147"/>
      <c r="BE119" s="147"/>
      <c r="BF119" s="147"/>
      <c r="BG119" s="147"/>
      <c r="BH119" s="147"/>
    </row>
    <row r="120" spans="1:60" outlineLevel="1" x14ac:dyDescent="0.2">
      <c r="A120" s="154"/>
      <c r="B120" s="155"/>
      <c r="C120" s="180" t="s">
        <v>523</v>
      </c>
      <c r="D120" s="157"/>
      <c r="E120" s="158"/>
      <c r="F120" s="156"/>
      <c r="G120" s="156"/>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176</v>
      </c>
      <c r="AH120" s="147">
        <v>0</v>
      </c>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54"/>
      <c r="B121" s="155"/>
      <c r="C121" s="180" t="s">
        <v>524</v>
      </c>
      <c r="D121" s="157"/>
      <c r="E121" s="158">
        <v>66.150000000000006</v>
      </c>
      <c r="F121" s="156"/>
      <c r="G121" s="156"/>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176</v>
      </c>
      <c r="AH121" s="147">
        <v>0</v>
      </c>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1"/>
      <c r="D122" s="242"/>
      <c r="E122" s="242"/>
      <c r="F122" s="242"/>
      <c r="G122" s="242"/>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178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x14ac:dyDescent="0.2">
      <c r="A123" s="169">
        <v>20</v>
      </c>
      <c r="B123" s="170" t="s">
        <v>525</v>
      </c>
      <c r="C123" s="179" t="s">
        <v>526</v>
      </c>
      <c r="D123" s="171" t="s">
        <v>167</v>
      </c>
      <c r="E123" s="172">
        <v>121.8</v>
      </c>
      <c r="F123" s="173"/>
      <c r="G123" s="174">
        <f>ROUND(E123*F123,2)</f>
        <v>0</v>
      </c>
      <c r="H123" s="173"/>
      <c r="I123" s="174">
        <f>ROUND(E123*H123,2)</f>
        <v>0</v>
      </c>
      <c r="J123" s="173"/>
      <c r="K123" s="174">
        <f>ROUND(E123*J123,2)</f>
        <v>0</v>
      </c>
      <c r="L123" s="174">
        <v>21</v>
      </c>
      <c r="M123" s="174">
        <f>G123*(1+L123/100)</f>
        <v>0</v>
      </c>
      <c r="N123" s="174">
        <v>7.3899999999999993E-2</v>
      </c>
      <c r="O123" s="174">
        <f>ROUND(E123*N123,2)</f>
        <v>9</v>
      </c>
      <c r="P123" s="174">
        <v>0</v>
      </c>
      <c r="Q123" s="174">
        <f>ROUND(E123*P123,2)</f>
        <v>0</v>
      </c>
      <c r="R123" s="174" t="s">
        <v>168</v>
      </c>
      <c r="S123" s="174" t="s">
        <v>169</v>
      </c>
      <c r="T123" s="175" t="s">
        <v>170</v>
      </c>
      <c r="U123" s="156">
        <v>0.48</v>
      </c>
      <c r="V123" s="156">
        <f>ROUND(E123*U123,2)</f>
        <v>58.46</v>
      </c>
      <c r="W123" s="156"/>
      <c r="X123" s="156" t="s">
        <v>171</v>
      </c>
      <c r="Y123" s="147"/>
      <c r="Z123" s="147"/>
      <c r="AA123" s="147"/>
      <c r="AB123" s="147"/>
      <c r="AC123" s="147"/>
      <c r="AD123" s="147"/>
      <c r="AE123" s="147"/>
      <c r="AF123" s="147"/>
      <c r="AG123" s="147" t="s">
        <v>172</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ht="22.5" outlineLevel="1" x14ac:dyDescent="0.2">
      <c r="A124" s="154"/>
      <c r="B124" s="155"/>
      <c r="C124" s="245" t="s">
        <v>527</v>
      </c>
      <c r="D124" s="246"/>
      <c r="E124" s="246"/>
      <c r="F124" s="246"/>
      <c r="G124" s="246"/>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174</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76" t="str">
        <f>C124</f>
        <v>s provedením lože z kameniva drceného, s vyplněním spár, s dvojitým hutněním a se smetením přebytečného materiálu na krajnici. S dodáním hmot pro lože a výplň spár.</v>
      </c>
      <c r="BB124" s="147"/>
      <c r="BC124" s="147"/>
      <c r="BD124" s="147"/>
      <c r="BE124" s="147"/>
      <c r="BF124" s="147"/>
      <c r="BG124" s="147"/>
      <c r="BH124" s="147"/>
    </row>
    <row r="125" spans="1:60" outlineLevel="1" x14ac:dyDescent="0.2">
      <c r="A125" s="154"/>
      <c r="B125" s="155"/>
      <c r="C125" s="249" t="s">
        <v>528</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54"/>
      <c r="B126" s="155"/>
      <c r="C126" s="249" t="s">
        <v>529</v>
      </c>
      <c r="D126" s="250"/>
      <c r="E126" s="250"/>
      <c r="F126" s="250"/>
      <c r="G126" s="250"/>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238</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x14ac:dyDescent="0.2">
      <c r="A127" s="154"/>
      <c r="B127" s="155"/>
      <c r="C127" s="249" t="s">
        <v>513</v>
      </c>
      <c r="D127" s="250"/>
      <c r="E127" s="250"/>
      <c r="F127" s="250"/>
      <c r="G127" s="250"/>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238</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180" t="s">
        <v>530</v>
      </c>
      <c r="D128" s="157"/>
      <c r="E128" s="158">
        <v>121.8</v>
      </c>
      <c r="F128" s="156"/>
      <c r="G128" s="156"/>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176</v>
      </c>
      <c r="AH128" s="147">
        <v>0</v>
      </c>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54"/>
      <c r="B129" s="155"/>
      <c r="C129" s="241"/>
      <c r="D129" s="242"/>
      <c r="E129" s="242"/>
      <c r="F129" s="242"/>
      <c r="G129" s="242"/>
      <c r="H129" s="156"/>
      <c r="I129" s="156"/>
      <c r="J129" s="156"/>
      <c r="K129" s="156"/>
      <c r="L129" s="156"/>
      <c r="M129" s="156"/>
      <c r="N129" s="156"/>
      <c r="O129" s="156"/>
      <c r="P129" s="156"/>
      <c r="Q129" s="156"/>
      <c r="R129" s="156"/>
      <c r="S129" s="156"/>
      <c r="T129" s="156"/>
      <c r="U129" s="156"/>
      <c r="V129" s="156"/>
      <c r="W129" s="156"/>
      <c r="X129" s="156"/>
      <c r="Y129" s="147"/>
      <c r="Z129" s="147"/>
      <c r="AA129" s="147"/>
      <c r="AB129" s="147"/>
      <c r="AC129" s="147"/>
      <c r="AD129" s="147"/>
      <c r="AE129" s="147"/>
      <c r="AF129" s="147"/>
      <c r="AG129" s="147" t="s">
        <v>178</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69">
        <v>21</v>
      </c>
      <c r="B130" s="170" t="s">
        <v>531</v>
      </c>
      <c r="C130" s="179" t="s">
        <v>532</v>
      </c>
      <c r="D130" s="171" t="s">
        <v>230</v>
      </c>
      <c r="E130" s="172">
        <v>5.7750000000000004</v>
      </c>
      <c r="F130" s="173"/>
      <c r="G130" s="174">
        <f>ROUND(E130*F130,2)</f>
        <v>0</v>
      </c>
      <c r="H130" s="173"/>
      <c r="I130" s="174">
        <f>ROUND(E130*H130,2)</f>
        <v>0</v>
      </c>
      <c r="J130" s="173"/>
      <c r="K130" s="174">
        <f>ROUND(E130*J130,2)</f>
        <v>0</v>
      </c>
      <c r="L130" s="174">
        <v>21</v>
      </c>
      <c r="M130" s="174">
        <f>G130*(1+L130/100)</f>
        <v>0</v>
      </c>
      <c r="N130" s="174">
        <v>3.3E-4</v>
      </c>
      <c r="O130" s="174">
        <f>ROUND(E130*N130,2)</f>
        <v>0</v>
      </c>
      <c r="P130" s="174">
        <v>0</v>
      </c>
      <c r="Q130" s="174">
        <f>ROUND(E130*P130,2)</f>
        <v>0</v>
      </c>
      <c r="R130" s="174" t="s">
        <v>168</v>
      </c>
      <c r="S130" s="174" t="s">
        <v>169</v>
      </c>
      <c r="T130" s="175" t="s">
        <v>170</v>
      </c>
      <c r="U130" s="156">
        <v>0.41</v>
      </c>
      <c r="V130" s="156">
        <f>ROUND(E130*U130,2)</f>
        <v>2.37</v>
      </c>
      <c r="W130" s="156"/>
      <c r="X130" s="156" t="s">
        <v>171</v>
      </c>
      <c r="Y130" s="147"/>
      <c r="Z130" s="147"/>
      <c r="AA130" s="147"/>
      <c r="AB130" s="147"/>
      <c r="AC130" s="147"/>
      <c r="AD130" s="147"/>
      <c r="AE130" s="147"/>
      <c r="AF130" s="147"/>
      <c r="AG130" s="147" t="s">
        <v>172</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180" t="s">
        <v>533</v>
      </c>
      <c r="D131" s="157"/>
      <c r="E131" s="158">
        <v>5.7750000000000004</v>
      </c>
      <c r="F131" s="156"/>
      <c r="G131" s="156"/>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176</v>
      </c>
      <c r="AH131" s="147">
        <v>5</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1"/>
      <c r="D132" s="242"/>
      <c r="E132" s="242"/>
      <c r="F132" s="242"/>
      <c r="G132" s="242"/>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178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69">
        <v>22</v>
      </c>
      <c r="B133" s="170" t="s">
        <v>534</v>
      </c>
      <c r="C133" s="179" t="s">
        <v>535</v>
      </c>
      <c r="D133" s="171" t="s">
        <v>230</v>
      </c>
      <c r="E133" s="172">
        <v>121.8</v>
      </c>
      <c r="F133" s="173"/>
      <c r="G133" s="174">
        <f>ROUND(E133*F133,2)</f>
        <v>0</v>
      </c>
      <c r="H133" s="173"/>
      <c r="I133" s="174">
        <f>ROUND(E133*H133,2)</f>
        <v>0</v>
      </c>
      <c r="J133" s="173"/>
      <c r="K133" s="174">
        <f>ROUND(E133*J133,2)</f>
        <v>0</v>
      </c>
      <c r="L133" s="174">
        <v>21</v>
      </c>
      <c r="M133" s="174">
        <f>G133*(1+L133/100)</f>
        <v>0</v>
      </c>
      <c r="N133" s="174">
        <v>3.6000000000000002E-4</v>
      </c>
      <c r="O133" s="174">
        <f>ROUND(E133*N133,2)</f>
        <v>0.04</v>
      </c>
      <c r="P133" s="174">
        <v>0</v>
      </c>
      <c r="Q133" s="174">
        <f>ROUND(E133*P133,2)</f>
        <v>0</v>
      </c>
      <c r="R133" s="174" t="s">
        <v>168</v>
      </c>
      <c r="S133" s="174" t="s">
        <v>169</v>
      </c>
      <c r="T133" s="175" t="s">
        <v>170</v>
      </c>
      <c r="U133" s="156">
        <v>0.43</v>
      </c>
      <c r="V133" s="156">
        <f>ROUND(E133*U133,2)</f>
        <v>52.37</v>
      </c>
      <c r="W133" s="156"/>
      <c r="X133" s="156" t="s">
        <v>171</v>
      </c>
      <c r="Y133" s="147"/>
      <c r="Z133" s="147"/>
      <c r="AA133" s="147"/>
      <c r="AB133" s="147"/>
      <c r="AC133" s="147"/>
      <c r="AD133" s="147"/>
      <c r="AE133" s="147"/>
      <c r="AF133" s="147"/>
      <c r="AG133" s="147" t="s">
        <v>172</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x14ac:dyDescent="0.2">
      <c r="A134" s="154"/>
      <c r="B134" s="155"/>
      <c r="C134" s="180" t="s">
        <v>536</v>
      </c>
      <c r="D134" s="157"/>
      <c r="E134" s="158">
        <v>121.8</v>
      </c>
      <c r="F134" s="156"/>
      <c r="G134" s="156"/>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176</v>
      </c>
      <c r="AH134" s="147">
        <v>5</v>
      </c>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x14ac:dyDescent="0.2">
      <c r="A135" s="154"/>
      <c r="B135" s="155"/>
      <c r="C135" s="241"/>
      <c r="D135" s="242"/>
      <c r="E135" s="242"/>
      <c r="F135" s="242"/>
      <c r="G135" s="242"/>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178</v>
      </c>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ht="22.5" outlineLevel="1" x14ac:dyDescent="0.2">
      <c r="A136" s="169">
        <v>23</v>
      </c>
      <c r="B136" s="170" t="s">
        <v>537</v>
      </c>
      <c r="C136" s="179" t="s">
        <v>538</v>
      </c>
      <c r="D136" s="171" t="s">
        <v>167</v>
      </c>
      <c r="E136" s="172">
        <v>5.7750000000000004</v>
      </c>
      <c r="F136" s="173"/>
      <c r="G136" s="174">
        <f>ROUND(E136*F136,2)</f>
        <v>0</v>
      </c>
      <c r="H136" s="173"/>
      <c r="I136" s="174">
        <f>ROUND(E136*H136,2)</f>
        <v>0</v>
      </c>
      <c r="J136" s="173"/>
      <c r="K136" s="174">
        <f>ROUND(E136*J136,2)</f>
        <v>0</v>
      </c>
      <c r="L136" s="174">
        <v>21</v>
      </c>
      <c r="M136" s="174">
        <f>G136*(1+L136/100)</f>
        <v>0</v>
      </c>
      <c r="N136" s="174">
        <v>7.3899999999999993E-2</v>
      </c>
      <c r="O136" s="174">
        <f>ROUND(E136*N136,2)</f>
        <v>0.43</v>
      </c>
      <c r="P136" s="174">
        <v>0</v>
      </c>
      <c r="Q136" s="174">
        <f>ROUND(E136*P136,2)</f>
        <v>0</v>
      </c>
      <c r="R136" s="174" t="s">
        <v>168</v>
      </c>
      <c r="S136" s="174" t="s">
        <v>169</v>
      </c>
      <c r="T136" s="175" t="s">
        <v>170</v>
      </c>
      <c r="U136" s="156">
        <v>0.5</v>
      </c>
      <c r="V136" s="156">
        <f>ROUND(E136*U136,2)</f>
        <v>2.89</v>
      </c>
      <c r="W136" s="156"/>
      <c r="X136" s="156" t="s">
        <v>171</v>
      </c>
      <c r="Y136" s="147"/>
      <c r="Z136" s="147"/>
      <c r="AA136" s="147"/>
      <c r="AB136" s="147"/>
      <c r="AC136" s="147"/>
      <c r="AD136" s="147"/>
      <c r="AE136" s="147"/>
      <c r="AF136" s="147"/>
      <c r="AG136" s="147" t="s">
        <v>172</v>
      </c>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247" t="s">
        <v>539</v>
      </c>
      <c r="D137" s="248"/>
      <c r="E137" s="248"/>
      <c r="F137" s="248"/>
      <c r="G137" s="248"/>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238</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54"/>
      <c r="B138" s="155"/>
      <c r="C138" s="180" t="s">
        <v>540</v>
      </c>
      <c r="D138" s="157"/>
      <c r="E138" s="158">
        <v>5.7750000000000004</v>
      </c>
      <c r="F138" s="156"/>
      <c r="G138" s="156"/>
      <c r="H138" s="156"/>
      <c r="I138" s="156"/>
      <c r="J138" s="156"/>
      <c r="K138" s="156"/>
      <c r="L138" s="156"/>
      <c r="M138" s="156"/>
      <c r="N138" s="156"/>
      <c r="O138" s="156"/>
      <c r="P138" s="156"/>
      <c r="Q138" s="156"/>
      <c r="R138" s="156"/>
      <c r="S138" s="156"/>
      <c r="T138" s="156"/>
      <c r="U138" s="156"/>
      <c r="V138" s="156"/>
      <c r="W138" s="156"/>
      <c r="X138" s="156"/>
      <c r="Y138" s="147"/>
      <c r="Z138" s="147"/>
      <c r="AA138" s="147"/>
      <c r="AB138" s="147"/>
      <c r="AC138" s="147"/>
      <c r="AD138" s="147"/>
      <c r="AE138" s="147"/>
      <c r="AF138" s="147"/>
      <c r="AG138" s="147" t="s">
        <v>176</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241"/>
      <c r="D139" s="242"/>
      <c r="E139" s="242"/>
      <c r="F139" s="242"/>
      <c r="G139" s="242"/>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178</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69">
        <v>24</v>
      </c>
      <c r="B140" s="170" t="s">
        <v>541</v>
      </c>
      <c r="C140" s="179" t="s">
        <v>542</v>
      </c>
      <c r="D140" s="171" t="s">
        <v>167</v>
      </c>
      <c r="E140" s="172">
        <v>582.78240000000005</v>
      </c>
      <c r="F140" s="173"/>
      <c r="G140" s="174">
        <f>ROUND(E140*F140,2)</f>
        <v>0</v>
      </c>
      <c r="H140" s="173"/>
      <c r="I140" s="174">
        <f>ROUND(E140*H140,2)</f>
        <v>0</v>
      </c>
      <c r="J140" s="173"/>
      <c r="K140" s="174">
        <f>ROUND(E140*J140,2)</f>
        <v>0</v>
      </c>
      <c r="L140" s="174">
        <v>21</v>
      </c>
      <c r="M140" s="174">
        <f>G140*(1+L140/100)</f>
        <v>0</v>
      </c>
      <c r="N140" s="174">
        <v>0.315</v>
      </c>
      <c r="O140" s="174">
        <f>ROUND(E140*N140,2)</f>
        <v>183.58</v>
      </c>
      <c r="P140" s="174">
        <v>0</v>
      </c>
      <c r="Q140" s="174">
        <f>ROUND(E140*P140,2)</f>
        <v>0</v>
      </c>
      <c r="R140" s="174"/>
      <c r="S140" s="174" t="s">
        <v>287</v>
      </c>
      <c r="T140" s="175" t="s">
        <v>306</v>
      </c>
      <c r="U140" s="156">
        <v>0.02</v>
      </c>
      <c r="V140" s="156">
        <f>ROUND(E140*U140,2)</f>
        <v>11.66</v>
      </c>
      <c r="W140" s="156"/>
      <c r="X140" s="156" t="s">
        <v>171</v>
      </c>
      <c r="Y140" s="147"/>
      <c r="Z140" s="147"/>
      <c r="AA140" s="147"/>
      <c r="AB140" s="147"/>
      <c r="AC140" s="147"/>
      <c r="AD140" s="147"/>
      <c r="AE140" s="147"/>
      <c r="AF140" s="147"/>
      <c r="AG140" s="147" t="s">
        <v>172</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247" t="s">
        <v>543</v>
      </c>
      <c r="D141" s="248"/>
      <c r="E141" s="248"/>
      <c r="F141" s="248"/>
      <c r="G141" s="248"/>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238</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54"/>
      <c r="B142" s="155"/>
      <c r="C142" s="249" t="s">
        <v>728</v>
      </c>
      <c r="D142" s="250"/>
      <c r="E142" s="250"/>
      <c r="F142" s="250"/>
      <c r="G142" s="250"/>
      <c r="H142" s="156"/>
      <c r="I142" s="156"/>
      <c r="J142" s="156"/>
      <c r="K142" s="156"/>
      <c r="L142" s="156"/>
      <c r="M142" s="156"/>
      <c r="N142" s="156"/>
      <c r="O142" s="156"/>
      <c r="P142" s="156"/>
      <c r="Q142" s="156"/>
      <c r="R142" s="156"/>
      <c r="S142" s="156"/>
      <c r="T142" s="156"/>
      <c r="U142" s="156"/>
      <c r="V142" s="156"/>
      <c r="W142" s="156"/>
      <c r="X142" s="156"/>
      <c r="Y142" s="147"/>
      <c r="Z142" s="147"/>
      <c r="AA142" s="147"/>
      <c r="AB142" s="147"/>
      <c r="AC142" s="147"/>
      <c r="AD142" s="147"/>
      <c r="AE142" s="147"/>
      <c r="AF142" s="147"/>
      <c r="AG142" s="147" t="s">
        <v>238</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x14ac:dyDescent="0.2">
      <c r="A143" s="154"/>
      <c r="B143" s="155"/>
      <c r="C143" s="184" t="s">
        <v>511</v>
      </c>
      <c r="D143" s="159"/>
      <c r="E143" s="160"/>
      <c r="F143" s="161"/>
      <c r="G143" s="161"/>
      <c r="H143" s="156"/>
      <c r="I143" s="156"/>
      <c r="J143" s="156"/>
      <c r="K143" s="156"/>
      <c r="L143" s="156"/>
      <c r="M143" s="156"/>
      <c r="N143" s="156"/>
      <c r="O143" s="156"/>
      <c r="P143" s="156"/>
      <c r="Q143" s="156"/>
      <c r="R143" s="156"/>
      <c r="S143" s="156"/>
      <c r="T143" s="156"/>
      <c r="U143" s="156"/>
      <c r="V143" s="156"/>
      <c r="W143" s="156"/>
      <c r="X143" s="156"/>
      <c r="Y143" s="147"/>
      <c r="Z143" s="147"/>
      <c r="AA143" s="147"/>
      <c r="AB143" s="147"/>
      <c r="AC143" s="147"/>
      <c r="AD143" s="147"/>
      <c r="AE143" s="147"/>
      <c r="AF143" s="147"/>
      <c r="AG143" s="147" t="s">
        <v>238</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x14ac:dyDescent="0.2">
      <c r="A144" s="154"/>
      <c r="B144" s="155"/>
      <c r="C144" s="249" t="s">
        <v>729</v>
      </c>
      <c r="D144" s="250"/>
      <c r="E144" s="250"/>
      <c r="F144" s="250"/>
      <c r="G144" s="250"/>
      <c r="H144" s="156"/>
      <c r="I144" s="156"/>
      <c r="J144" s="156"/>
      <c r="K144" s="156"/>
      <c r="L144" s="156"/>
      <c r="M144" s="156"/>
      <c r="N144" s="156"/>
      <c r="O144" s="156"/>
      <c r="P144" s="156"/>
      <c r="Q144" s="156"/>
      <c r="R144" s="156"/>
      <c r="S144" s="156"/>
      <c r="T144" s="156"/>
      <c r="U144" s="156"/>
      <c r="V144" s="156"/>
      <c r="W144" s="156"/>
      <c r="X144" s="156"/>
      <c r="Y144" s="147"/>
      <c r="Z144" s="147"/>
      <c r="AA144" s="147"/>
      <c r="AB144" s="147"/>
      <c r="AC144" s="147"/>
      <c r="AD144" s="147"/>
      <c r="AE144" s="147"/>
      <c r="AF144" s="147"/>
      <c r="AG144" s="147" t="s">
        <v>238</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249" t="s">
        <v>544</v>
      </c>
      <c r="D145" s="250"/>
      <c r="E145" s="250"/>
      <c r="F145" s="250"/>
      <c r="G145" s="250"/>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238</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9" t="s">
        <v>545</v>
      </c>
      <c r="D146" s="250"/>
      <c r="E146" s="250"/>
      <c r="F146" s="250"/>
      <c r="G146" s="250"/>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238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54"/>
      <c r="B147" s="155"/>
      <c r="C147" s="249" t="s">
        <v>546</v>
      </c>
      <c r="D147" s="250"/>
      <c r="E147" s="250"/>
      <c r="F147" s="250"/>
      <c r="G147" s="250"/>
      <c r="H147" s="156"/>
      <c r="I147" s="156"/>
      <c r="J147" s="156"/>
      <c r="K147" s="156"/>
      <c r="L147" s="156"/>
      <c r="M147" s="156"/>
      <c r="N147" s="156"/>
      <c r="O147" s="156"/>
      <c r="P147" s="156"/>
      <c r="Q147" s="156"/>
      <c r="R147" s="156"/>
      <c r="S147" s="156"/>
      <c r="T147" s="156"/>
      <c r="U147" s="156"/>
      <c r="V147" s="156"/>
      <c r="W147" s="156"/>
      <c r="X147" s="156"/>
      <c r="Y147" s="147"/>
      <c r="Z147" s="147"/>
      <c r="AA147" s="147"/>
      <c r="AB147" s="147"/>
      <c r="AC147" s="147"/>
      <c r="AD147" s="147"/>
      <c r="AE147" s="147"/>
      <c r="AF147" s="147"/>
      <c r="AG147" s="147" t="s">
        <v>238</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x14ac:dyDescent="0.2">
      <c r="A148" s="154"/>
      <c r="B148" s="155"/>
      <c r="C148" s="249" t="s">
        <v>547</v>
      </c>
      <c r="D148" s="250"/>
      <c r="E148" s="250"/>
      <c r="F148" s="250"/>
      <c r="G148" s="250"/>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238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54"/>
      <c r="B149" s="155"/>
      <c r="C149" s="249" t="s">
        <v>548</v>
      </c>
      <c r="D149" s="250"/>
      <c r="E149" s="250"/>
      <c r="F149" s="250"/>
      <c r="G149" s="250"/>
      <c r="H149" s="156"/>
      <c r="I149" s="156"/>
      <c r="J149" s="156"/>
      <c r="K149" s="156"/>
      <c r="L149" s="156"/>
      <c r="M149" s="156"/>
      <c r="N149" s="156"/>
      <c r="O149" s="156"/>
      <c r="P149" s="156"/>
      <c r="Q149" s="156"/>
      <c r="R149" s="156"/>
      <c r="S149" s="156"/>
      <c r="T149" s="156"/>
      <c r="U149" s="156"/>
      <c r="V149" s="156"/>
      <c r="W149" s="156"/>
      <c r="X149" s="156"/>
      <c r="Y149" s="147"/>
      <c r="Z149" s="147"/>
      <c r="AA149" s="147"/>
      <c r="AB149" s="147"/>
      <c r="AC149" s="147"/>
      <c r="AD149" s="147"/>
      <c r="AE149" s="147"/>
      <c r="AF149" s="147"/>
      <c r="AG149" s="147" t="s">
        <v>238</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249" t="s">
        <v>549</v>
      </c>
      <c r="D150" s="250"/>
      <c r="E150" s="250"/>
      <c r="F150" s="250"/>
      <c r="G150" s="250"/>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238</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54"/>
      <c r="B151" s="155"/>
      <c r="C151" s="249" t="s">
        <v>730</v>
      </c>
      <c r="D151" s="250"/>
      <c r="E151" s="250"/>
      <c r="F151" s="250"/>
      <c r="G151" s="250"/>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238</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x14ac:dyDescent="0.2">
      <c r="A152" s="154"/>
      <c r="B152" s="155"/>
      <c r="C152" s="249" t="s">
        <v>550</v>
      </c>
      <c r="D152" s="250"/>
      <c r="E152" s="250"/>
      <c r="F152" s="250"/>
      <c r="G152" s="250"/>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238</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x14ac:dyDescent="0.2">
      <c r="A153" s="154"/>
      <c r="B153" s="155"/>
      <c r="C153" s="249" t="s">
        <v>551</v>
      </c>
      <c r="D153" s="250"/>
      <c r="E153" s="250"/>
      <c r="F153" s="250"/>
      <c r="G153" s="250"/>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238</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x14ac:dyDescent="0.2">
      <c r="A154" s="154"/>
      <c r="B154" s="155"/>
      <c r="C154" s="249" t="s">
        <v>552</v>
      </c>
      <c r="D154" s="250"/>
      <c r="E154" s="250"/>
      <c r="F154" s="250"/>
      <c r="G154" s="250"/>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238</v>
      </c>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249" t="s">
        <v>553</v>
      </c>
      <c r="D155" s="250"/>
      <c r="E155" s="250"/>
      <c r="F155" s="250"/>
      <c r="G155" s="250"/>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238</v>
      </c>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54"/>
      <c r="B156" s="155"/>
      <c r="C156" s="249" t="s">
        <v>554</v>
      </c>
      <c r="D156" s="250"/>
      <c r="E156" s="250"/>
      <c r="F156" s="250"/>
      <c r="G156" s="250"/>
      <c r="H156" s="156"/>
      <c r="I156" s="156"/>
      <c r="J156" s="156"/>
      <c r="K156" s="156"/>
      <c r="L156" s="156"/>
      <c r="M156" s="156"/>
      <c r="N156" s="156"/>
      <c r="O156" s="156"/>
      <c r="P156" s="156"/>
      <c r="Q156" s="156"/>
      <c r="R156" s="156"/>
      <c r="S156" s="156"/>
      <c r="T156" s="156"/>
      <c r="U156" s="156"/>
      <c r="V156" s="156"/>
      <c r="W156" s="156"/>
      <c r="X156" s="156"/>
      <c r="Y156" s="147"/>
      <c r="Z156" s="147"/>
      <c r="AA156" s="147"/>
      <c r="AB156" s="147"/>
      <c r="AC156" s="147"/>
      <c r="AD156" s="147"/>
      <c r="AE156" s="147"/>
      <c r="AF156" s="147"/>
      <c r="AG156" s="147" t="s">
        <v>238</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outlineLevel="1" x14ac:dyDescent="0.2">
      <c r="A157" s="154"/>
      <c r="B157" s="155"/>
      <c r="C157" s="249" t="s">
        <v>555</v>
      </c>
      <c r="D157" s="250"/>
      <c r="E157" s="250"/>
      <c r="F157" s="250"/>
      <c r="G157" s="250"/>
      <c r="H157" s="156"/>
      <c r="I157" s="156"/>
      <c r="J157" s="156"/>
      <c r="K157" s="156"/>
      <c r="L157" s="156"/>
      <c r="M157" s="156"/>
      <c r="N157" s="156"/>
      <c r="O157" s="156"/>
      <c r="P157" s="156"/>
      <c r="Q157" s="156"/>
      <c r="R157" s="156"/>
      <c r="S157" s="156"/>
      <c r="T157" s="156"/>
      <c r="U157" s="156"/>
      <c r="V157" s="156"/>
      <c r="W157" s="156"/>
      <c r="X157" s="156"/>
      <c r="Y157" s="147"/>
      <c r="Z157" s="147"/>
      <c r="AA157" s="147"/>
      <c r="AB157" s="147"/>
      <c r="AC157" s="147"/>
      <c r="AD157" s="147"/>
      <c r="AE157" s="147"/>
      <c r="AF157" s="147"/>
      <c r="AG157" s="147" t="s">
        <v>238</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x14ac:dyDescent="0.2">
      <c r="A158" s="154"/>
      <c r="B158" s="155"/>
      <c r="C158" s="184" t="s">
        <v>511</v>
      </c>
      <c r="D158" s="159"/>
      <c r="E158" s="160"/>
      <c r="F158" s="161"/>
      <c r="G158" s="161"/>
      <c r="H158" s="156"/>
      <c r="I158" s="156"/>
      <c r="J158" s="156"/>
      <c r="K158" s="156"/>
      <c r="L158" s="156"/>
      <c r="M158" s="156"/>
      <c r="N158" s="156"/>
      <c r="O158" s="156"/>
      <c r="P158" s="156"/>
      <c r="Q158" s="156"/>
      <c r="R158" s="156"/>
      <c r="S158" s="156"/>
      <c r="T158" s="156"/>
      <c r="U158" s="156"/>
      <c r="V158" s="156"/>
      <c r="W158" s="156"/>
      <c r="X158" s="156"/>
      <c r="Y158" s="147"/>
      <c r="Z158" s="147"/>
      <c r="AA158" s="147"/>
      <c r="AB158" s="147"/>
      <c r="AC158" s="147"/>
      <c r="AD158" s="147"/>
      <c r="AE158" s="147"/>
      <c r="AF158" s="147"/>
      <c r="AG158" s="147" t="s">
        <v>238</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9" t="s">
        <v>556</v>
      </c>
      <c r="D159" s="250"/>
      <c r="E159" s="250"/>
      <c r="F159" s="250"/>
      <c r="G159" s="250"/>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238</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x14ac:dyDescent="0.2">
      <c r="A160" s="154"/>
      <c r="B160" s="155"/>
      <c r="C160" s="249" t="s">
        <v>557</v>
      </c>
      <c r="D160" s="250"/>
      <c r="E160" s="250"/>
      <c r="F160" s="250"/>
      <c r="G160" s="250"/>
      <c r="H160" s="156"/>
      <c r="I160" s="156"/>
      <c r="J160" s="156"/>
      <c r="K160" s="156"/>
      <c r="L160" s="156"/>
      <c r="M160" s="156"/>
      <c r="N160" s="156"/>
      <c r="O160" s="156"/>
      <c r="P160" s="156"/>
      <c r="Q160" s="156"/>
      <c r="R160" s="156"/>
      <c r="S160" s="156"/>
      <c r="T160" s="156"/>
      <c r="U160" s="156"/>
      <c r="V160" s="156"/>
      <c r="W160" s="156"/>
      <c r="X160" s="156"/>
      <c r="Y160" s="147"/>
      <c r="Z160" s="147"/>
      <c r="AA160" s="147"/>
      <c r="AB160" s="147"/>
      <c r="AC160" s="147"/>
      <c r="AD160" s="147"/>
      <c r="AE160" s="147"/>
      <c r="AF160" s="147"/>
      <c r="AG160" s="147" t="s">
        <v>238</v>
      </c>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x14ac:dyDescent="0.2">
      <c r="A161" s="154"/>
      <c r="B161" s="155"/>
      <c r="C161" s="249" t="s">
        <v>558</v>
      </c>
      <c r="D161" s="250"/>
      <c r="E161" s="250"/>
      <c r="F161" s="250"/>
      <c r="G161" s="250"/>
      <c r="H161" s="156"/>
      <c r="I161" s="156"/>
      <c r="J161" s="156"/>
      <c r="K161" s="156"/>
      <c r="L161" s="156"/>
      <c r="M161" s="156"/>
      <c r="N161" s="156"/>
      <c r="O161" s="156"/>
      <c r="P161" s="156"/>
      <c r="Q161" s="156"/>
      <c r="R161" s="156"/>
      <c r="S161" s="156"/>
      <c r="T161" s="156"/>
      <c r="U161" s="156"/>
      <c r="V161" s="156"/>
      <c r="W161" s="156"/>
      <c r="X161" s="156"/>
      <c r="Y161" s="147"/>
      <c r="Z161" s="147"/>
      <c r="AA161" s="147"/>
      <c r="AB161" s="147"/>
      <c r="AC161" s="147"/>
      <c r="AD161" s="147"/>
      <c r="AE161" s="147"/>
      <c r="AF161" s="147"/>
      <c r="AG161" s="147" t="s">
        <v>238</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76" t="str">
        <f>C161</f>
        <v>- uložení směsi a výztuže dle předepsaného technologického předpisu a zhutnění vrstvy v předepsané tloušťce</v>
      </c>
      <c r="BB161" s="147"/>
      <c r="BC161" s="147"/>
      <c r="BD161" s="147"/>
      <c r="BE161" s="147"/>
      <c r="BF161" s="147"/>
      <c r="BG161" s="147"/>
      <c r="BH161" s="147"/>
    </row>
    <row r="162" spans="1:60" outlineLevel="1" x14ac:dyDescent="0.2">
      <c r="A162" s="154"/>
      <c r="B162" s="155"/>
      <c r="C162" s="249" t="s">
        <v>559</v>
      </c>
      <c r="D162" s="250"/>
      <c r="E162" s="250"/>
      <c r="F162" s="250"/>
      <c r="G162" s="250"/>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238</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x14ac:dyDescent="0.2">
      <c r="A163" s="154"/>
      <c r="B163" s="155"/>
      <c r="C163" s="249" t="s">
        <v>560</v>
      </c>
      <c r="D163" s="250"/>
      <c r="E163" s="250"/>
      <c r="F163" s="250"/>
      <c r="G163" s="250"/>
      <c r="H163" s="156"/>
      <c r="I163" s="156"/>
      <c r="J163" s="156"/>
      <c r="K163" s="156"/>
      <c r="L163" s="156"/>
      <c r="M163" s="156"/>
      <c r="N163" s="156"/>
      <c r="O163" s="156"/>
      <c r="P163" s="156"/>
      <c r="Q163" s="156"/>
      <c r="R163" s="156"/>
      <c r="S163" s="156"/>
      <c r="T163" s="156"/>
      <c r="U163" s="156"/>
      <c r="V163" s="156"/>
      <c r="W163" s="156"/>
      <c r="X163" s="156"/>
      <c r="Y163" s="147"/>
      <c r="Z163" s="147"/>
      <c r="AA163" s="147"/>
      <c r="AB163" s="147"/>
      <c r="AC163" s="147"/>
      <c r="AD163" s="147"/>
      <c r="AE163" s="147"/>
      <c r="AF163" s="147"/>
      <c r="AG163" s="147" t="s">
        <v>238</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x14ac:dyDescent="0.2">
      <c r="A164" s="154"/>
      <c r="B164" s="155"/>
      <c r="C164" s="249" t="s">
        <v>561</v>
      </c>
      <c r="D164" s="250"/>
      <c r="E164" s="250"/>
      <c r="F164" s="250"/>
      <c r="G164" s="250"/>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238</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54"/>
      <c r="B165" s="155"/>
      <c r="C165" s="249" t="s">
        <v>562</v>
      </c>
      <c r="D165" s="250"/>
      <c r="E165" s="250"/>
      <c r="F165" s="250"/>
      <c r="G165" s="250"/>
      <c r="H165" s="156"/>
      <c r="I165" s="156"/>
      <c r="J165" s="156"/>
      <c r="K165" s="156"/>
      <c r="L165" s="156"/>
      <c r="M165" s="156"/>
      <c r="N165" s="156"/>
      <c r="O165" s="156"/>
      <c r="P165" s="156"/>
      <c r="Q165" s="156"/>
      <c r="R165" s="156"/>
      <c r="S165" s="156"/>
      <c r="T165" s="156"/>
      <c r="U165" s="156"/>
      <c r="V165" s="156"/>
      <c r="W165" s="156"/>
      <c r="X165" s="156"/>
      <c r="Y165" s="147"/>
      <c r="Z165" s="147"/>
      <c r="AA165" s="147"/>
      <c r="AB165" s="147"/>
      <c r="AC165" s="147"/>
      <c r="AD165" s="147"/>
      <c r="AE165" s="147"/>
      <c r="AF165" s="147"/>
      <c r="AG165" s="147" t="s">
        <v>238</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x14ac:dyDescent="0.2">
      <c r="A166" s="154"/>
      <c r="B166" s="155"/>
      <c r="C166" s="249" t="s">
        <v>563</v>
      </c>
      <c r="D166" s="250"/>
      <c r="E166" s="250"/>
      <c r="F166" s="250"/>
      <c r="G166" s="250"/>
      <c r="H166" s="156"/>
      <c r="I166" s="156"/>
      <c r="J166" s="156"/>
      <c r="K166" s="156"/>
      <c r="L166" s="156"/>
      <c r="M166" s="156"/>
      <c r="N166" s="156"/>
      <c r="O166" s="156"/>
      <c r="P166" s="156"/>
      <c r="Q166" s="156"/>
      <c r="R166" s="156"/>
      <c r="S166" s="156"/>
      <c r="T166" s="156"/>
      <c r="U166" s="156"/>
      <c r="V166" s="156"/>
      <c r="W166" s="156"/>
      <c r="X166" s="156"/>
      <c r="Y166" s="147"/>
      <c r="Z166" s="147"/>
      <c r="AA166" s="147"/>
      <c r="AB166" s="147"/>
      <c r="AC166" s="147"/>
      <c r="AD166" s="147"/>
      <c r="AE166" s="147"/>
      <c r="AF166" s="147"/>
      <c r="AG166" s="147" t="s">
        <v>238</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x14ac:dyDescent="0.2">
      <c r="A167" s="154"/>
      <c r="B167" s="155"/>
      <c r="C167" s="249" t="s">
        <v>564</v>
      </c>
      <c r="D167" s="250"/>
      <c r="E167" s="250"/>
      <c r="F167" s="250"/>
      <c r="G167" s="250"/>
      <c r="H167" s="156"/>
      <c r="I167" s="156"/>
      <c r="J167" s="156"/>
      <c r="K167" s="156"/>
      <c r="L167" s="156"/>
      <c r="M167" s="156"/>
      <c r="N167" s="156"/>
      <c r="O167" s="156"/>
      <c r="P167" s="156"/>
      <c r="Q167" s="156"/>
      <c r="R167" s="156"/>
      <c r="S167" s="156"/>
      <c r="T167" s="156"/>
      <c r="U167" s="156"/>
      <c r="V167" s="156"/>
      <c r="W167" s="156"/>
      <c r="X167" s="156"/>
      <c r="Y167" s="147"/>
      <c r="Z167" s="147"/>
      <c r="AA167" s="147"/>
      <c r="AB167" s="147"/>
      <c r="AC167" s="147"/>
      <c r="AD167" s="147"/>
      <c r="AE167" s="147"/>
      <c r="AF167" s="147"/>
      <c r="AG167" s="147" t="s">
        <v>238</v>
      </c>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249" t="s">
        <v>565</v>
      </c>
      <c r="D168" s="250"/>
      <c r="E168" s="250"/>
      <c r="F168" s="250"/>
      <c r="G168" s="250"/>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238</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x14ac:dyDescent="0.2">
      <c r="A169" s="154"/>
      <c r="B169" s="155"/>
      <c r="C169" s="180" t="s">
        <v>566</v>
      </c>
      <c r="D169" s="157"/>
      <c r="E169" s="158"/>
      <c r="F169" s="156"/>
      <c r="G169" s="156"/>
      <c r="H169" s="156"/>
      <c r="I169" s="156"/>
      <c r="J169" s="156"/>
      <c r="K169" s="156"/>
      <c r="L169" s="156"/>
      <c r="M169" s="156"/>
      <c r="N169" s="156"/>
      <c r="O169" s="156"/>
      <c r="P169" s="156"/>
      <c r="Q169" s="156"/>
      <c r="R169" s="156"/>
      <c r="S169" s="156"/>
      <c r="T169" s="156"/>
      <c r="U169" s="156"/>
      <c r="V169" s="156"/>
      <c r="W169" s="156"/>
      <c r="X169" s="156"/>
      <c r="Y169" s="147"/>
      <c r="Z169" s="147"/>
      <c r="AA169" s="147"/>
      <c r="AB169" s="147"/>
      <c r="AC169" s="147"/>
      <c r="AD169" s="147"/>
      <c r="AE169" s="147"/>
      <c r="AF169" s="147"/>
      <c r="AG169" s="147" t="s">
        <v>176</v>
      </c>
      <c r="AH169" s="147">
        <v>0</v>
      </c>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x14ac:dyDescent="0.2">
      <c r="A170" s="154"/>
      <c r="B170" s="155"/>
      <c r="C170" s="180" t="s">
        <v>567</v>
      </c>
      <c r="D170" s="157"/>
      <c r="E170" s="158"/>
      <c r="F170" s="156"/>
      <c r="G170" s="156"/>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176</v>
      </c>
      <c r="AH170" s="147">
        <v>0</v>
      </c>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outlineLevel="1" x14ac:dyDescent="0.2">
      <c r="A171" s="154"/>
      <c r="B171" s="155"/>
      <c r="C171" s="180" t="s">
        <v>568</v>
      </c>
      <c r="D171" s="157"/>
      <c r="E171" s="158"/>
      <c r="F171" s="156"/>
      <c r="G171" s="156"/>
      <c r="H171" s="156"/>
      <c r="I171" s="156"/>
      <c r="J171" s="156"/>
      <c r="K171" s="156"/>
      <c r="L171" s="156"/>
      <c r="M171" s="156"/>
      <c r="N171" s="156"/>
      <c r="O171" s="156"/>
      <c r="P171" s="156"/>
      <c r="Q171" s="156"/>
      <c r="R171" s="156"/>
      <c r="S171" s="156"/>
      <c r="T171" s="156"/>
      <c r="U171" s="156"/>
      <c r="V171" s="156"/>
      <c r="W171" s="156"/>
      <c r="X171" s="156"/>
      <c r="Y171" s="147"/>
      <c r="Z171" s="147"/>
      <c r="AA171" s="147"/>
      <c r="AB171" s="147"/>
      <c r="AC171" s="147"/>
      <c r="AD171" s="147"/>
      <c r="AE171" s="147"/>
      <c r="AF171" s="147"/>
      <c r="AG171" s="147" t="s">
        <v>176</v>
      </c>
      <c r="AH171" s="147">
        <v>0</v>
      </c>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row>
    <row r="172" spans="1:60" outlineLevel="1" x14ac:dyDescent="0.2">
      <c r="A172" s="154"/>
      <c r="B172" s="155"/>
      <c r="C172" s="180" t="s">
        <v>569</v>
      </c>
      <c r="D172" s="157"/>
      <c r="E172" s="158"/>
      <c r="F172" s="156"/>
      <c r="G172" s="156"/>
      <c r="H172" s="156"/>
      <c r="I172" s="156"/>
      <c r="J172" s="156"/>
      <c r="K172" s="156"/>
      <c r="L172" s="156"/>
      <c r="M172" s="156"/>
      <c r="N172" s="156"/>
      <c r="O172" s="156"/>
      <c r="P172" s="156"/>
      <c r="Q172" s="156"/>
      <c r="R172" s="156"/>
      <c r="S172" s="156"/>
      <c r="T172" s="156"/>
      <c r="U172" s="156"/>
      <c r="V172" s="156"/>
      <c r="W172" s="156"/>
      <c r="X172" s="156"/>
      <c r="Y172" s="147"/>
      <c r="Z172" s="147"/>
      <c r="AA172" s="147"/>
      <c r="AB172" s="147"/>
      <c r="AC172" s="147"/>
      <c r="AD172" s="147"/>
      <c r="AE172" s="147"/>
      <c r="AF172" s="147"/>
      <c r="AG172" s="147" t="s">
        <v>176</v>
      </c>
      <c r="AH172" s="147">
        <v>0</v>
      </c>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180" t="s">
        <v>570</v>
      </c>
      <c r="D173" s="157"/>
      <c r="E173" s="158"/>
      <c r="F173" s="156"/>
      <c r="G173" s="156"/>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176</v>
      </c>
      <c r="AH173" s="147">
        <v>0</v>
      </c>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x14ac:dyDescent="0.2">
      <c r="A174" s="154"/>
      <c r="B174" s="155"/>
      <c r="C174" s="180" t="s">
        <v>571</v>
      </c>
      <c r="D174" s="157"/>
      <c r="E174" s="158">
        <v>94.043999999999997</v>
      </c>
      <c r="F174" s="156"/>
      <c r="G174" s="156"/>
      <c r="H174" s="156"/>
      <c r="I174" s="156"/>
      <c r="J174" s="156"/>
      <c r="K174" s="156"/>
      <c r="L174" s="156"/>
      <c r="M174" s="156"/>
      <c r="N174" s="156"/>
      <c r="O174" s="156"/>
      <c r="P174" s="156"/>
      <c r="Q174" s="156"/>
      <c r="R174" s="156"/>
      <c r="S174" s="156"/>
      <c r="T174" s="156"/>
      <c r="U174" s="156"/>
      <c r="V174" s="156"/>
      <c r="W174" s="156"/>
      <c r="X174" s="156"/>
      <c r="Y174" s="147"/>
      <c r="Z174" s="147"/>
      <c r="AA174" s="147"/>
      <c r="AB174" s="147"/>
      <c r="AC174" s="147"/>
      <c r="AD174" s="147"/>
      <c r="AE174" s="147"/>
      <c r="AF174" s="147"/>
      <c r="AG174" s="147" t="s">
        <v>176</v>
      </c>
      <c r="AH174" s="147">
        <v>0</v>
      </c>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x14ac:dyDescent="0.2">
      <c r="A175" s="154"/>
      <c r="B175" s="155"/>
      <c r="C175" s="180" t="s">
        <v>572</v>
      </c>
      <c r="D175" s="157"/>
      <c r="E175" s="158">
        <v>455.34840000000003</v>
      </c>
      <c r="F175" s="156"/>
      <c r="G175" s="156"/>
      <c r="H175" s="156"/>
      <c r="I175" s="156"/>
      <c r="J175" s="156"/>
      <c r="K175" s="156"/>
      <c r="L175" s="156"/>
      <c r="M175" s="156"/>
      <c r="N175" s="156"/>
      <c r="O175" s="156"/>
      <c r="P175" s="156"/>
      <c r="Q175" s="156"/>
      <c r="R175" s="156"/>
      <c r="S175" s="156"/>
      <c r="T175" s="156"/>
      <c r="U175" s="156"/>
      <c r="V175" s="156"/>
      <c r="W175" s="156"/>
      <c r="X175" s="156"/>
      <c r="Y175" s="147"/>
      <c r="Z175" s="147"/>
      <c r="AA175" s="147"/>
      <c r="AB175" s="147"/>
      <c r="AC175" s="147"/>
      <c r="AD175" s="147"/>
      <c r="AE175" s="147"/>
      <c r="AF175" s="147"/>
      <c r="AG175" s="147" t="s">
        <v>176</v>
      </c>
      <c r="AH175" s="147">
        <v>0</v>
      </c>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ht="22.5" outlineLevel="1" x14ac:dyDescent="0.2">
      <c r="A176" s="154"/>
      <c r="B176" s="155"/>
      <c r="C176" s="180" t="s">
        <v>573</v>
      </c>
      <c r="D176" s="157"/>
      <c r="E176" s="158">
        <v>33.39</v>
      </c>
      <c r="F176" s="156"/>
      <c r="G176" s="156"/>
      <c r="H176" s="156"/>
      <c r="I176" s="156"/>
      <c r="J176" s="156"/>
      <c r="K176" s="156"/>
      <c r="L176" s="156"/>
      <c r="M176" s="156"/>
      <c r="N176" s="156"/>
      <c r="O176" s="156"/>
      <c r="P176" s="156"/>
      <c r="Q176" s="156"/>
      <c r="R176" s="156"/>
      <c r="S176" s="156"/>
      <c r="T176" s="156"/>
      <c r="U176" s="156"/>
      <c r="V176" s="156"/>
      <c r="W176" s="156"/>
      <c r="X176" s="156"/>
      <c r="Y176" s="147"/>
      <c r="Z176" s="147"/>
      <c r="AA176" s="147"/>
      <c r="AB176" s="147"/>
      <c r="AC176" s="147"/>
      <c r="AD176" s="147"/>
      <c r="AE176" s="147"/>
      <c r="AF176" s="147"/>
      <c r="AG176" s="147" t="s">
        <v>176</v>
      </c>
      <c r="AH176" s="147">
        <v>0</v>
      </c>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x14ac:dyDescent="0.2">
      <c r="A177" s="154"/>
      <c r="B177" s="155"/>
      <c r="C177" s="241"/>
      <c r="D177" s="242"/>
      <c r="E177" s="242"/>
      <c r="F177" s="242"/>
      <c r="G177" s="242"/>
      <c r="H177" s="156"/>
      <c r="I177" s="156"/>
      <c r="J177" s="156"/>
      <c r="K177" s="156"/>
      <c r="L177" s="156"/>
      <c r="M177" s="156"/>
      <c r="N177" s="156"/>
      <c r="O177" s="156"/>
      <c r="P177" s="156"/>
      <c r="Q177" s="156"/>
      <c r="R177" s="156"/>
      <c r="S177" s="156"/>
      <c r="T177" s="156"/>
      <c r="U177" s="156"/>
      <c r="V177" s="156"/>
      <c r="W177" s="156"/>
      <c r="X177" s="156"/>
      <c r="Y177" s="147"/>
      <c r="Z177" s="147"/>
      <c r="AA177" s="147"/>
      <c r="AB177" s="147"/>
      <c r="AC177" s="147"/>
      <c r="AD177" s="147"/>
      <c r="AE177" s="147"/>
      <c r="AF177" s="147"/>
      <c r="AG177" s="147" t="s">
        <v>178</v>
      </c>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x14ac:dyDescent="0.2">
      <c r="A178" s="169">
        <v>25</v>
      </c>
      <c r="B178" s="170" t="s">
        <v>574</v>
      </c>
      <c r="C178" s="179" t="s">
        <v>575</v>
      </c>
      <c r="D178" s="171" t="s">
        <v>167</v>
      </c>
      <c r="E178" s="172">
        <v>1657.8333299999999</v>
      </c>
      <c r="F178" s="173"/>
      <c r="G178" s="174">
        <f>ROUND(E178*F178,2)</f>
        <v>0</v>
      </c>
      <c r="H178" s="173"/>
      <c r="I178" s="174">
        <f>ROUND(E178*H178,2)</f>
        <v>0</v>
      </c>
      <c r="J178" s="173"/>
      <c r="K178" s="174">
        <f>ROUND(E178*J178,2)</f>
        <v>0</v>
      </c>
      <c r="L178" s="174">
        <v>21</v>
      </c>
      <c r="M178" s="174">
        <f>G178*(1+L178/100)</f>
        <v>0</v>
      </c>
      <c r="N178" s="174">
        <v>0.315</v>
      </c>
      <c r="O178" s="174">
        <f>ROUND(E178*N178,2)</f>
        <v>522.22</v>
      </c>
      <c r="P178" s="174">
        <v>0</v>
      </c>
      <c r="Q178" s="174">
        <f>ROUND(E178*P178,2)</f>
        <v>0</v>
      </c>
      <c r="R178" s="174"/>
      <c r="S178" s="174" t="s">
        <v>287</v>
      </c>
      <c r="T178" s="175" t="s">
        <v>170</v>
      </c>
      <c r="U178" s="156">
        <v>0.02</v>
      </c>
      <c r="V178" s="156">
        <f>ROUND(E178*U178,2)</f>
        <v>33.159999999999997</v>
      </c>
      <c r="W178" s="156"/>
      <c r="X178" s="156" t="s">
        <v>171</v>
      </c>
      <c r="Y178" s="147"/>
      <c r="Z178" s="147"/>
      <c r="AA178" s="147"/>
      <c r="AB178" s="147"/>
      <c r="AC178" s="147"/>
      <c r="AD178" s="147"/>
      <c r="AE178" s="147"/>
      <c r="AF178" s="147"/>
      <c r="AG178" s="147" t="s">
        <v>172</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outlineLevel="1" x14ac:dyDescent="0.2">
      <c r="A179" s="154"/>
      <c r="B179" s="155"/>
      <c r="C179" s="247" t="s">
        <v>576</v>
      </c>
      <c r="D179" s="248"/>
      <c r="E179" s="248"/>
      <c r="F179" s="248"/>
      <c r="G179" s="248"/>
      <c r="H179" s="156"/>
      <c r="I179" s="156"/>
      <c r="J179" s="156"/>
      <c r="K179" s="156"/>
      <c r="L179" s="156"/>
      <c r="M179" s="156"/>
      <c r="N179" s="156"/>
      <c r="O179" s="156"/>
      <c r="P179" s="156"/>
      <c r="Q179" s="156"/>
      <c r="R179" s="156"/>
      <c r="S179" s="156"/>
      <c r="T179" s="156"/>
      <c r="U179" s="156"/>
      <c r="V179" s="156"/>
      <c r="W179" s="156"/>
      <c r="X179" s="156"/>
      <c r="Y179" s="147"/>
      <c r="Z179" s="147"/>
      <c r="AA179" s="147"/>
      <c r="AB179" s="147"/>
      <c r="AC179" s="147"/>
      <c r="AD179" s="147"/>
      <c r="AE179" s="147"/>
      <c r="AF179" s="147"/>
      <c r="AG179" s="147" t="s">
        <v>238</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ht="22.5" outlineLevel="1" x14ac:dyDescent="0.2">
      <c r="A180" s="154"/>
      <c r="B180" s="155"/>
      <c r="C180" s="180" t="s">
        <v>577</v>
      </c>
      <c r="D180" s="157"/>
      <c r="E180" s="158">
        <v>1657.8333299999999</v>
      </c>
      <c r="F180" s="156"/>
      <c r="G180" s="156"/>
      <c r="H180" s="156"/>
      <c r="I180" s="156"/>
      <c r="J180" s="156"/>
      <c r="K180" s="156"/>
      <c r="L180" s="156"/>
      <c r="M180" s="156"/>
      <c r="N180" s="156"/>
      <c r="O180" s="156"/>
      <c r="P180" s="156"/>
      <c r="Q180" s="156"/>
      <c r="R180" s="156"/>
      <c r="S180" s="156"/>
      <c r="T180" s="156"/>
      <c r="U180" s="156"/>
      <c r="V180" s="156"/>
      <c r="W180" s="156"/>
      <c r="X180" s="156"/>
      <c r="Y180" s="147"/>
      <c r="Z180" s="147"/>
      <c r="AA180" s="147"/>
      <c r="AB180" s="147"/>
      <c r="AC180" s="147"/>
      <c r="AD180" s="147"/>
      <c r="AE180" s="147"/>
      <c r="AF180" s="147"/>
      <c r="AG180" s="147" t="s">
        <v>176</v>
      </c>
      <c r="AH180" s="147">
        <v>0</v>
      </c>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outlineLevel="1" x14ac:dyDescent="0.2">
      <c r="A181" s="154"/>
      <c r="B181" s="155"/>
      <c r="C181" s="180" t="s">
        <v>578</v>
      </c>
      <c r="D181" s="157"/>
      <c r="E181" s="158"/>
      <c r="F181" s="156"/>
      <c r="G181" s="156"/>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176</v>
      </c>
      <c r="AH181" s="147">
        <v>0</v>
      </c>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row>
    <row r="182" spans="1:60" outlineLevel="1" x14ac:dyDescent="0.2">
      <c r="A182" s="154"/>
      <c r="B182" s="155"/>
      <c r="C182" s="241"/>
      <c r="D182" s="242"/>
      <c r="E182" s="242"/>
      <c r="F182" s="242"/>
      <c r="G182" s="242"/>
      <c r="H182" s="156"/>
      <c r="I182" s="156"/>
      <c r="J182" s="156"/>
      <c r="K182" s="156"/>
      <c r="L182" s="156"/>
      <c r="M182" s="156"/>
      <c r="N182" s="156"/>
      <c r="O182" s="156"/>
      <c r="P182" s="156"/>
      <c r="Q182" s="156"/>
      <c r="R182" s="156"/>
      <c r="S182" s="156"/>
      <c r="T182" s="156"/>
      <c r="U182" s="156"/>
      <c r="V182" s="156"/>
      <c r="W182" s="156"/>
      <c r="X182" s="156"/>
      <c r="Y182" s="147"/>
      <c r="Z182" s="147"/>
      <c r="AA182" s="147"/>
      <c r="AB182" s="147"/>
      <c r="AC182" s="147"/>
      <c r="AD182" s="147"/>
      <c r="AE182" s="147"/>
      <c r="AF182" s="147"/>
      <c r="AG182" s="147" t="s">
        <v>178</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x14ac:dyDescent="0.2">
      <c r="A183" s="169">
        <v>26</v>
      </c>
      <c r="B183" s="170" t="s">
        <v>579</v>
      </c>
      <c r="C183" s="179" t="s">
        <v>580</v>
      </c>
      <c r="D183" s="171" t="s">
        <v>167</v>
      </c>
      <c r="E183" s="172">
        <v>36.75</v>
      </c>
      <c r="F183" s="173"/>
      <c r="G183" s="174">
        <f>ROUND(E183*F183,2)</f>
        <v>0</v>
      </c>
      <c r="H183" s="173"/>
      <c r="I183" s="174">
        <f>ROUND(E183*H183,2)</f>
        <v>0</v>
      </c>
      <c r="J183" s="173"/>
      <c r="K183" s="174">
        <f>ROUND(E183*J183,2)</f>
        <v>0</v>
      </c>
      <c r="L183" s="174">
        <v>21</v>
      </c>
      <c r="M183" s="174">
        <f>G183*(1+L183/100)</f>
        <v>0</v>
      </c>
      <c r="N183" s="174">
        <v>7.3899999999999993E-2</v>
      </c>
      <c r="O183" s="174">
        <f>ROUND(E183*N183,2)</f>
        <v>2.72</v>
      </c>
      <c r="P183" s="174">
        <v>0</v>
      </c>
      <c r="Q183" s="174">
        <f>ROUND(E183*P183,2)</f>
        <v>0</v>
      </c>
      <c r="R183" s="174"/>
      <c r="S183" s="174" t="s">
        <v>287</v>
      </c>
      <c r="T183" s="175" t="s">
        <v>170</v>
      </c>
      <c r="U183" s="156">
        <v>0.75</v>
      </c>
      <c r="V183" s="156">
        <f>ROUND(E183*U183,2)</f>
        <v>27.56</v>
      </c>
      <c r="W183" s="156"/>
      <c r="X183" s="156" t="s">
        <v>171</v>
      </c>
      <c r="Y183" s="147"/>
      <c r="Z183" s="147"/>
      <c r="AA183" s="147"/>
      <c r="AB183" s="147"/>
      <c r="AC183" s="147"/>
      <c r="AD183" s="147"/>
      <c r="AE183" s="147"/>
      <c r="AF183" s="147"/>
      <c r="AG183" s="147" t="s">
        <v>172</v>
      </c>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54"/>
      <c r="B184" s="155"/>
      <c r="C184" s="247" t="s">
        <v>731</v>
      </c>
      <c r="D184" s="248"/>
      <c r="E184" s="248"/>
      <c r="F184" s="248"/>
      <c r="G184" s="248"/>
      <c r="H184" s="156"/>
      <c r="I184" s="156"/>
      <c r="J184" s="156"/>
      <c r="K184" s="156"/>
      <c r="L184" s="156"/>
      <c r="M184" s="156"/>
      <c r="N184" s="156"/>
      <c r="O184" s="156"/>
      <c r="P184" s="156"/>
      <c r="Q184" s="156"/>
      <c r="R184" s="156"/>
      <c r="S184" s="156"/>
      <c r="T184" s="156"/>
      <c r="U184" s="156"/>
      <c r="V184" s="156"/>
      <c r="W184" s="156"/>
      <c r="X184" s="156"/>
      <c r="Y184" s="147"/>
      <c r="Z184" s="147"/>
      <c r="AA184" s="147"/>
      <c r="AB184" s="147"/>
      <c r="AC184" s="147"/>
      <c r="AD184" s="147"/>
      <c r="AE184" s="147"/>
      <c r="AF184" s="147"/>
      <c r="AG184" s="147" t="s">
        <v>238</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76" t="str">
        <f>C184</f>
        <v>Žulové desky – lemují umělou vodící linii, signální, varovné a hmatné pásy – šířka 250 mm, žulové desky</v>
      </c>
      <c r="BB184" s="147"/>
      <c r="BC184" s="147"/>
      <c r="BD184" s="147"/>
      <c r="BE184" s="147"/>
      <c r="BF184" s="147"/>
      <c r="BG184" s="147"/>
      <c r="BH184" s="147"/>
    </row>
    <row r="185" spans="1:60" outlineLevel="1" x14ac:dyDescent="0.2">
      <c r="A185" s="154"/>
      <c r="B185" s="155"/>
      <c r="C185" s="249" t="s">
        <v>581</v>
      </c>
      <c r="D185" s="250"/>
      <c r="E185" s="250"/>
      <c r="F185" s="250"/>
      <c r="G185" s="250"/>
      <c r="H185" s="156"/>
      <c r="I185" s="156"/>
      <c r="J185" s="156"/>
      <c r="K185" s="156"/>
      <c r="L185" s="156"/>
      <c r="M185" s="156"/>
      <c r="N185" s="156"/>
      <c r="O185" s="156"/>
      <c r="P185" s="156"/>
      <c r="Q185" s="156"/>
      <c r="R185" s="156"/>
      <c r="S185" s="156"/>
      <c r="T185" s="156"/>
      <c r="U185" s="156"/>
      <c r="V185" s="156"/>
      <c r="W185" s="156"/>
      <c r="X185" s="156"/>
      <c r="Y185" s="147"/>
      <c r="Z185" s="147"/>
      <c r="AA185" s="147"/>
      <c r="AB185" s="147"/>
      <c r="AC185" s="147"/>
      <c r="AD185" s="147"/>
      <c r="AE185" s="147"/>
      <c r="AF185" s="147"/>
      <c r="AG185" s="147" t="s">
        <v>238</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x14ac:dyDescent="0.2">
      <c r="A186" s="154"/>
      <c r="B186" s="155"/>
      <c r="C186" s="180" t="s">
        <v>582</v>
      </c>
      <c r="D186" s="157"/>
      <c r="E186" s="158">
        <v>36.75</v>
      </c>
      <c r="F186" s="156"/>
      <c r="G186" s="156"/>
      <c r="H186" s="156"/>
      <c r="I186" s="156"/>
      <c r="J186" s="156"/>
      <c r="K186" s="156"/>
      <c r="L186" s="156"/>
      <c r="M186" s="156"/>
      <c r="N186" s="156"/>
      <c r="O186" s="156"/>
      <c r="P186" s="156"/>
      <c r="Q186" s="156"/>
      <c r="R186" s="156"/>
      <c r="S186" s="156"/>
      <c r="T186" s="156"/>
      <c r="U186" s="156"/>
      <c r="V186" s="156"/>
      <c r="W186" s="156"/>
      <c r="X186" s="156"/>
      <c r="Y186" s="147"/>
      <c r="Z186" s="147"/>
      <c r="AA186" s="147"/>
      <c r="AB186" s="147"/>
      <c r="AC186" s="147"/>
      <c r="AD186" s="147"/>
      <c r="AE186" s="147"/>
      <c r="AF186" s="147"/>
      <c r="AG186" s="147" t="s">
        <v>176</v>
      </c>
      <c r="AH186" s="147">
        <v>0</v>
      </c>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1" x14ac:dyDescent="0.2">
      <c r="A187" s="154"/>
      <c r="B187" s="155"/>
      <c r="C187" s="241"/>
      <c r="D187" s="242"/>
      <c r="E187" s="242"/>
      <c r="F187" s="242"/>
      <c r="G187" s="242"/>
      <c r="H187" s="156"/>
      <c r="I187" s="156"/>
      <c r="J187" s="156"/>
      <c r="K187" s="156"/>
      <c r="L187" s="156"/>
      <c r="M187" s="156"/>
      <c r="N187" s="156"/>
      <c r="O187" s="156"/>
      <c r="P187" s="156"/>
      <c r="Q187" s="156"/>
      <c r="R187" s="156"/>
      <c r="S187" s="156"/>
      <c r="T187" s="156"/>
      <c r="U187" s="156"/>
      <c r="V187" s="156"/>
      <c r="W187" s="156"/>
      <c r="X187" s="156"/>
      <c r="Y187" s="147"/>
      <c r="Z187" s="147"/>
      <c r="AA187" s="147"/>
      <c r="AB187" s="147"/>
      <c r="AC187" s="147"/>
      <c r="AD187" s="147"/>
      <c r="AE187" s="147"/>
      <c r="AF187" s="147"/>
      <c r="AG187" s="147" t="s">
        <v>178</v>
      </c>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outlineLevel="1" x14ac:dyDescent="0.2">
      <c r="A188" s="169">
        <v>27</v>
      </c>
      <c r="B188" s="170" t="s">
        <v>583</v>
      </c>
      <c r="C188" s="179" t="s">
        <v>584</v>
      </c>
      <c r="D188" s="171" t="s">
        <v>467</v>
      </c>
      <c r="E188" s="172">
        <v>87.15</v>
      </c>
      <c r="F188" s="173"/>
      <c r="G188" s="174">
        <f>ROUND(E188*F188,2)</f>
        <v>0</v>
      </c>
      <c r="H188" s="173"/>
      <c r="I188" s="174">
        <f>ROUND(E188*H188,2)</f>
        <v>0</v>
      </c>
      <c r="J188" s="173"/>
      <c r="K188" s="174">
        <f>ROUND(E188*J188,2)</f>
        <v>0</v>
      </c>
      <c r="L188" s="174">
        <v>21</v>
      </c>
      <c r="M188" s="174">
        <f>G188*(1+L188/100)</f>
        <v>0</v>
      </c>
      <c r="N188" s="174">
        <v>0</v>
      </c>
      <c r="O188" s="174">
        <f>ROUND(E188*N188,2)</f>
        <v>0</v>
      </c>
      <c r="P188" s="174">
        <v>0</v>
      </c>
      <c r="Q188" s="174">
        <f>ROUND(E188*P188,2)</f>
        <v>0</v>
      </c>
      <c r="R188" s="174"/>
      <c r="S188" s="174" t="s">
        <v>169</v>
      </c>
      <c r="T188" s="175" t="s">
        <v>374</v>
      </c>
      <c r="U188" s="156">
        <v>0</v>
      </c>
      <c r="V188" s="156">
        <f>ROUND(E188*U188,2)</f>
        <v>0</v>
      </c>
      <c r="W188" s="156"/>
      <c r="X188" s="156" t="s">
        <v>356</v>
      </c>
      <c r="Y188" s="147"/>
      <c r="Z188" s="147"/>
      <c r="AA188" s="147"/>
      <c r="AB188" s="147"/>
      <c r="AC188" s="147"/>
      <c r="AD188" s="147"/>
      <c r="AE188" s="147"/>
      <c r="AF188" s="147"/>
      <c r="AG188" s="147" t="s">
        <v>357</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7" t="s">
        <v>556</v>
      </c>
      <c r="D189" s="248"/>
      <c r="E189" s="248"/>
      <c r="F189" s="248"/>
      <c r="G189" s="248"/>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238</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outlineLevel="1" x14ac:dyDescent="0.2">
      <c r="A190" s="154"/>
      <c r="B190" s="155"/>
      <c r="C190" s="249" t="s">
        <v>557</v>
      </c>
      <c r="D190" s="250"/>
      <c r="E190" s="250"/>
      <c r="F190" s="250"/>
      <c r="G190" s="250"/>
      <c r="H190" s="156"/>
      <c r="I190" s="156"/>
      <c r="J190" s="156"/>
      <c r="K190" s="156"/>
      <c r="L190" s="156"/>
      <c r="M190" s="156"/>
      <c r="N190" s="156"/>
      <c r="O190" s="156"/>
      <c r="P190" s="156"/>
      <c r="Q190" s="156"/>
      <c r="R190" s="156"/>
      <c r="S190" s="156"/>
      <c r="T190" s="156"/>
      <c r="U190" s="156"/>
      <c r="V190" s="156"/>
      <c r="W190" s="156"/>
      <c r="X190" s="156"/>
      <c r="Y190" s="147"/>
      <c r="Z190" s="147"/>
      <c r="AA190" s="147"/>
      <c r="AB190" s="147"/>
      <c r="AC190" s="147"/>
      <c r="AD190" s="147"/>
      <c r="AE190" s="147"/>
      <c r="AF190" s="147"/>
      <c r="AG190" s="147" t="s">
        <v>238</v>
      </c>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x14ac:dyDescent="0.2">
      <c r="A191" s="154"/>
      <c r="B191" s="155"/>
      <c r="C191" s="249" t="s">
        <v>558</v>
      </c>
      <c r="D191" s="250"/>
      <c r="E191" s="250"/>
      <c r="F191" s="250"/>
      <c r="G191" s="250"/>
      <c r="H191" s="156"/>
      <c r="I191" s="156"/>
      <c r="J191" s="156"/>
      <c r="K191" s="156"/>
      <c r="L191" s="156"/>
      <c r="M191" s="156"/>
      <c r="N191" s="156"/>
      <c r="O191" s="156"/>
      <c r="P191" s="156"/>
      <c r="Q191" s="156"/>
      <c r="R191" s="156"/>
      <c r="S191" s="156"/>
      <c r="T191" s="156"/>
      <c r="U191" s="156"/>
      <c r="V191" s="156"/>
      <c r="W191" s="156"/>
      <c r="X191" s="156"/>
      <c r="Y191" s="147"/>
      <c r="Z191" s="147"/>
      <c r="AA191" s="147"/>
      <c r="AB191" s="147"/>
      <c r="AC191" s="147"/>
      <c r="AD191" s="147"/>
      <c r="AE191" s="147"/>
      <c r="AF191" s="147"/>
      <c r="AG191" s="147" t="s">
        <v>238</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76" t="str">
        <f>C191</f>
        <v>- uložení směsi a výztuže dle předepsaného technologického předpisu a zhutnění vrstvy v předepsané tloušťce</v>
      </c>
      <c r="BB191" s="147"/>
      <c r="BC191" s="147"/>
      <c r="BD191" s="147"/>
      <c r="BE191" s="147"/>
      <c r="BF191" s="147"/>
      <c r="BG191" s="147"/>
      <c r="BH191" s="147"/>
    </row>
    <row r="192" spans="1:60" outlineLevel="1" x14ac:dyDescent="0.2">
      <c r="A192" s="154"/>
      <c r="B192" s="155"/>
      <c r="C192" s="249" t="s">
        <v>559</v>
      </c>
      <c r="D192" s="250"/>
      <c r="E192" s="250"/>
      <c r="F192" s="250"/>
      <c r="G192" s="250"/>
      <c r="H192" s="156"/>
      <c r="I192" s="156"/>
      <c r="J192" s="156"/>
      <c r="K192" s="156"/>
      <c r="L192" s="156"/>
      <c r="M192" s="156"/>
      <c r="N192" s="156"/>
      <c r="O192" s="156"/>
      <c r="P192" s="156"/>
      <c r="Q192" s="156"/>
      <c r="R192" s="156"/>
      <c r="S192" s="156"/>
      <c r="T192" s="156"/>
      <c r="U192" s="156"/>
      <c r="V192" s="156"/>
      <c r="W192" s="156"/>
      <c r="X192" s="156"/>
      <c r="Y192" s="147"/>
      <c r="Z192" s="147"/>
      <c r="AA192" s="147"/>
      <c r="AB192" s="147"/>
      <c r="AC192" s="147"/>
      <c r="AD192" s="147"/>
      <c r="AE192" s="147"/>
      <c r="AF192" s="147"/>
      <c r="AG192" s="147" t="s">
        <v>238</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x14ac:dyDescent="0.2">
      <c r="A193" s="154"/>
      <c r="B193" s="155"/>
      <c r="C193" s="249" t="s">
        <v>560</v>
      </c>
      <c r="D193" s="250"/>
      <c r="E193" s="250"/>
      <c r="F193" s="250"/>
      <c r="G193" s="250"/>
      <c r="H193" s="156"/>
      <c r="I193" s="156"/>
      <c r="J193" s="156"/>
      <c r="K193" s="156"/>
      <c r="L193" s="156"/>
      <c r="M193" s="156"/>
      <c r="N193" s="156"/>
      <c r="O193" s="156"/>
      <c r="P193" s="156"/>
      <c r="Q193" s="156"/>
      <c r="R193" s="156"/>
      <c r="S193" s="156"/>
      <c r="T193" s="156"/>
      <c r="U193" s="156"/>
      <c r="V193" s="156"/>
      <c r="W193" s="156"/>
      <c r="X193" s="156"/>
      <c r="Y193" s="147"/>
      <c r="Z193" s="147"/>
      <c r="AA193" s="147"/>
      <c r="AB193" s="147"/>
      <c r="AC193" s="147"/>
      <c r="AD193" s="147"/>
      <c r="AE193" s="147"/>
      <c r="AF193" s="147"/>
      <c r="AG193" s="147" t="s">
        <v>238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x14ac:dyDescent="0.2">
      <c r="A194" s="154"/>
      <c r="B194" s="155"/>
      <c r="C194" s="249" t="s">
        <v>561</v>
      </c>
      <c r="D194" s="250"/>
      <c r="E194" s="250"/>
      <c r="F194" s="250"/>
      <c r="G194" s="250"/>
      <c r="H194" s="156"/>
      <c r="I194" s="156"/>
      <c r="J194" s="156"/>
      <c r="K194" s="156"/>
      <c r="L194" s="156"/>
      <c r="M194" s="156"/>
      <c r="N194" s="156"/>
      <c r="O194" s="156"/>
      <c r="P194" s="156"/>
      <c r="Q194" s="156"/>
      <c r="R194" s="156"/>
      <c r="S194" s="156"/>
      <c r="T194" s="156"/>
      <c r="U194" s="156"/>
      <c r="V194" s="156"/>
      <c r="W194" s="156"/>
      <c r="X194" s="156"/>
      <c r="Y194" s="147"/>
      <c r="Z194" s="147"/>
      <c r="AA194" s="147"/>
      <c r="AB194" s="147"/>
      <c r="AC194" s="147"/>
      <c r="AD194" s="147"/>
      <c r="AE194" s="147"/>
      <c r="AF194" s="147"/>
      <c r="AG194" s="147" t="s">
        <v>238</v>
      </c>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x14ac:dyDescent="0.2">
      <c r="A195" s="154"/>
      <c r="B195" s="155"/>
      <c r="C195" s="249" t="s">
        <v>562</v>
      </c>
      <c r="D195" s="250"/>
      <c r="E195" s="250"/>
      <c r="F195" s="250"/>
      <c r="G195" s="250"/>
      <c r="H195" s="156"/>
      <c r="I195" s="156"/>
      <c r="J195" s="156"/>
      <c r="K195" s="156"/>
      <c r="L195" s="156"/>
      <c r="M195" s="156"/>
      <c r="N195" s="156"/>
      <c r="O195" s="156"/>
      <c r="P195" s="156"/>
      <c r="Q195" s="156"/>
      <c r="R195" s="156"/>
      <c r="S195" s="156"/>
      <c r="T195" s="156"/>
      <c r="U195" s="156"/>
      <c r="V195" s="156"/>
      <c r="W195" s="156"/>
      <c r="X195" s="156"/>
      <c r="Y195" s="147"/>
      <c r="Z195" s="147"/>
      <c r="AA195" s="147"/>
      <c r="AB195" s="147"/>
      <c r="AC195" s="147"/>
      <c r="AD195" s="147"/>
      <c r="AE195" s="147"/>
      <c r="AF195" s="147"/>
      <c r="AG195" s="147" t="s">
        <v>238</v>
      </c>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1" x14ac:dyDescent="0.2">
      <c r="A196" s="154"/>
      <c r="B196" s="155"/>
      <c r="C196" s="249" t="s">
        <v>563</v>
      </c>
      <c r="D196" s="250"/>
      <c r="E196" s="250"/>
      <c r="F196" s="250"/>
      <c r="G196" s="250"/>
      <c r="H196" s="156"/>
      <c r="I196" s="156"/>
      <c r="J196" s="156"/>
      <c r="K196" s="156"/>
      <c r="L196" s="156"/>
      <c r="M196" s="156"/>
      <c r="N196" s="156"/>
      <c r="O196" s="156"/>
      <c r="P196" s="156"/>
      <c r="Q196" s="156"/>
      <c r="R196" s="156"/>
      <c r="S196" s="156"/>
      <c r="T196" s="156"/>
      <c r="U196" s="156"/>
      <c r="V196" s="156"/>
      <c r="W196" s="156"/>
      <c r="X196" s="156"/>
      <c r="Y196" s="147"/>
      <c r="Z196" s="147"/>
      <c r="AA196" s="147"/>
      <c r="AB196" s="147"/>
      <c r="AC196" s="147"/>
      <c r="AD196" s="147"/>
      <c r="AE196" s="147"/>
      <c r="AF196" s="147"/>
      <c r="AG196" s="147" t="s">
        <v>238</v>
      </c>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outlineLevel="1" x14ac:dyDescent="0.2">
      <c r="A197" s="154"/>
      <c r="B197" s="155"/>
      <c r="C197" s="249" t="s">
        <v>565</v>
      </c>
      <c r="D197" s="250"/>
      <c r="E197" s="250"/>
      <c r="F197" s="250"/>
      <c r="G197" s="250"/>
      <c r="H197" s="156"/>
      <c r="I197" s="156"/>
      <c r="J197" s="156"/>
      <c r="K197" s="156"/>
      <c r="L197" s="156"/>
      <c r="M197" s="156"/>
      <c r="N197" s="156"/>
      <c r="O197" s="156"/>
      <c r="P197" s="156"/>
      <c r="Q197" s="156"/>
      <c r="R197" s="156"/>
      <c r="S197" s="156"/>
      <c r="T197" s="156"/>
      <c r="U197" s="156"/>
      <c r="V197" s="156"/>
      <c r="W197" s="156"/>
      <c r="X197" s="156"/>
      <c r="Y197" s="147"/>
      <c r="Z197" s="147"/>
      <c r="AA197" s="147"/>
      <c r="AB197" s="147"/>
      <c r="AC197" s="147"/>
      <c r="AD197" s="147"/>
      <c r="AE197" s="147"/>
      <c r="AF197" s="147"/>
      <c r="AG197" s="147" t="s">
        <v>238</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x14ac:dyDescent="0.2">
      <c r="A198" s="154"/>
      <c r="B198" s="155"/>
      <c r="C198" s="180" t="s">
        <v>585</v>
      </c>
      <c r="D198" s="157"/>
      <c r="E198" s="158"/>
      <c r="F198" s="156"/>
      <c r="G198" s="156"/>
      <c r="H198" s="156"/>
      <c r="I198" s="156"/>
      <c r="J198" s="156"/>
      <c r="K198" s="156"/>
      <c r="L198" s="156"/>
      <c r="M198" s="156"/>
      <c r="N198" s="156"/>
      <c r="O198" s="156"/>
      <c r="P198" s="156"/>
      <c r="Q198" s="156"/>
      <c r="R198" s="156"/>
      <c r="S198" s="156"/>
      <c r="T198" s="156"/>
      <c r="U198" s="156"/>
      <c r="V198" s="156"/>
      <c r="W198" s="156"/>
      <c r="X198" s="156"/>
      <c r="Y198" s="147"/>
      <c r="Z198" s="147"/>
      <c r="AA198" s="147"/>
      <c r="AB198" s="147"/>
      <c r="AC198" s="147"/>
      <c r="AD198" s="147"/>
      <c r="AE198" s="147"/>
      <c r="AF198" s="147"/>
      <c r="AG198" s="147" t="s">
        <v>176</v>
      </c>
      <c r="AH198" s="147">
        <v>0</v>
      </c>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54"/>
      <c r="B199" s="155"/>
      <c r="C199" s="180" t="s">
        <v>586</v>
      </c>
      <c r="D199" s="157"/>
      <c r="E199" s="158">
        <v>29.4</v>
      </c>
      <c r="F199" s="156"/>
      <c r="G199" s="156"/>
      <c r="H199" s="156"/>
      <c r="I199" s="156"/>
      <c r="J199" s="156"/>
      <c r="K199" s="156"/>
      <c r="L199" s="156"/>
      <c r="M199" s="156"/>
      <c r="N199" s="156"/>
      <c r="O199" s="156"/>
      <c r="P199" s="156"/>
      <c r="Q199" s="156"/>
      <c r="R199" s="156"/>
      <c r="S199" s="156"/>
      <c r="T199" s="156"/>
      <c r="U199" s="156"/>
      <c r="V199" s="156"/>
      <c r="W199" s="156"/>
      <c r="X199" s="156"/>
      <c r="Y199" s="147"/>
      <c r="Z199" s="147"/>
      <c r="AA199" s="147"/>
      <c r="AB199" s="147"/>
      <c r="AC199" s="147"/>
      <c r="AD199" s="147"/>
      <c r="AE199" s="147"/>
      <c r="AF199" s="147"/>
      <c r="AG199" s="147" t="s">
        <v>176</v>
      </c>
      <c r="AH199" s="147">
        <v>0</v>
      </c>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x14ac:dyDescent="0.2">
      <c r="A200" s="154"/>
      <c r="B200" s="155"/>
      <c r="C200" s="180" t="s">
        <v>587</v>
      </c>
      <c r="D200" s="157"/>
      <c r="E200" s="158"/>
      <c r="F200" s="156"/>
      <c r="G200" s="156"/>
      <c r="H200" s="156"/>
      <c r="I200" s="156"/>
      <c r="J200" s="156"/>
      <c r="K200" s="156"/>
      <c r="L200" s="156"/>
      <c r="M200" s="156"/>
      <c r="N200" s="156"/>
      <c r="O200" s="156"/>
      <c r="P200" s="156"/>
      <c r="Q200" s="156"/>
      <c r="R200" s="156"/>
      <c r="S200" s="156"/>
      <c r="T200" s="156"/>
      <c r="U200" s="156"/>
      <c r="V200" s="156"/>
      <c r="W200" s="156"/>
      <c r="X200" s="156"/>
      <c r="Y200" s="147"/>
      <c r="Z200" s="147"/>
      <c r="AA200" s="147"/>
      <c r="AB200" s="147"/>
      <c r="AC200" s="147"/>
      <c r="AD200" s="147"/>
      <c r="AE200" s="147"/>
      <c r="AF200" s="147"/>
      <c r="AG200" s="147" t="s">
        <v>176</v>
      </c>
      <c r="AH200" s="147">
        <v>0</v>
      </c>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outlineLevel="1" x14ac:dyDescent="0.2">
      <c r="A201" s="154"/>
      <c r="B201" s="155"/>
      <c r="C201" s="180" t="s">
        <v>588</v>
      </c>
      <c r="D201" s="157"/>
      <c r="E201" s="158">
        <v>57.75</v>
      </c>
      <c r="F201" s="156"/>
      <c r="G201" s="156"/>
      <c r="H201" s="156"/>
      <c r="I201" s="156"/>
      <c r="J201" s="156"/>
      <c r="K201" s="156"/>
      <c r="L201" s="156"/>
      <c r="M201" s="156"/>
      <c r="N201" s="156"/>
      <c r="O201" s="156"/>
      <c r="P201" s="156"/>
      <c r="Q201" s="156"/>
      <c r="R201" s="156"/>
      <c r="S201" s="156"/>
      <c r="T201" s="156"/>
      <c r="U201" s="156"/>
      <c r="V201" s="156"/>
      <c r="W201" s="156"/>
      <c r="X201" s="156"/>
      <c r="Y201" s="147"/>
      <c r="Z201" s="147"/>
      <c r="AA201" s="147"/>
      <c r="AB201" s="147"/>
      <c r="AC201" s="147"/>
      <c r="AD201" s="147"/>
      <c r="AE201" s="147"/>
      <c r="AF201" s="147"/>
      <c r="AG201" s="147" t="s">
        <v>176</v>
      </c>
      <c r="AH201" s="147">
        <v>0</v>
      </c>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x14ac:dyDescent="0.2">
      <c r="A202" s="154"/>
      <c r="B202" s="155"/>
      <c r="C202" s="241"/>
      <c r="D202" s="242"/>
      <c r="E202" s="242"/>
      <c r="F202" s="242"/>
      <c r="G202" s="242"/>
      <c r="H202" s="156"/>
      <c r="I202" s="156"/>
      <c r="J202" s="156"/>
      <c r="K202" s="156"/>
      <c r="L202" s="156"/>
      <c r="M202" s="156"/>
      <c r="N202" s="156"/>
      <c r="O202" s="156"/>
      <c r="P202" s="156"/>
      <c r="Q202" s="156"/>
      <c r="R202" s="156"/>
      <c r="S202" s="156"/>
      <c r="T202" s="156"/>
      <c r="U202" s="156"/>
      <c r="V202" s="156"/>
      <c r="W202" s="156"/>
      <c r="X202" s="156"/>
      <c r="Y202" s="147"/>
      <c r="Z202" s="147"/>
      <c r="AA202" s="147"/>
      <c r="AB202" s="147"/>
      <c r="AC202" s="147"/>
      <c r="AD202" s="147"/>
      <c r="AE202" s="147"/>
      <c r="AF202" s="147"/>
      <c r="AG202" s="147" t="s">
        <v>178</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x14ac:dyDescent="0.2">
      <c r="A203" s="169">
        <v>28</v>
      </c>
      <c r="B203" s="170" t="s">
        <v>589</v>
      </c>
      <c r="C203" s="179" t="s">
        <v>590</v>
      </c>
      <c r="D203" s="171" t="s">
        <v>591</v>
      </c>
      <c r="E203" s="172">
        <v>57.75</v>
      </c>
      <c r="F203" s="173"/>
      <c r="G203" s="174">
        <f>ROUND(E203*F203,2)</f>
        <v>0</v>
      </c>
      <c r="H203" s="173"/>
      <c r="I203" s="174">
        <f>ROUND(E203*H203,2)</f>
        <v>0</v>
      </c>
      <c r="J203" s="173"/>
      <c r="K203" s="174">
        <f>ROUND(E203*J203,2)</f>
        <v>0</v>
      </c>
      <c r="L203" s="174">
        <v>21</v>
      </c>
      <c r="M203" s="174">
        <f>G203*(1+L203/100)</f>
        <v>0</v>
      </c>
      <c r="N203" s="174">
        <v>0</v>
      </c>
      <c r="O203" s="174">
        <f>ROUND(E203*N203,2)</f>
        <v>0</v>
      </c>
      <c r="P203" s="174">
        <v>0</v>
      </c>
      <c r="Q203" s="174">
        <f>ROUND(E203*P203,2)</f>
        <v>0</v>
      </c>
      <c r="R203" s="174"/>
      <c r="S203" s="174" t="s">
        <v>287</v>
      </c>
      <c r="T203" s="175" t="s">
        <v>306</v>
      </c>
      <c r="U203" s="156">
        <v>0</v>
      </c>
      <c r="V203" s="156">
        <f>ROUND(E203*U203,2)</f>
        <v>0</v>
      </c>
      <c r="W203" s="156"/>
      <c r="X203" s="156" t="s">
        <v>356</v>
      </c>
      <c r="Y203" s="147"/>
      <c r="Z203" s="147"/>
      <c r="AA203" s="147"/>
      <c r="AB203" s="147"/>
      <c r="AC203" s="147"/>
      <c r="AD203" s="147"/>
      <c r="AE203" s="147"/>
      <c r="AF203" s="147"/>
      <c r="AG203" s="147" t="s">
        <v>357</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ht="33.75" outlineLevel="1" x14ac:dyDescent="0.2">
      <c r="A204" s="154"/>
      <c r="B204" s="155"/>
      <c r="C204" s="247" t="s">
        <v>592</v>
      </c>
      <c r="D204" s="248"/>
      <c r="E204" s="248"/>
      <c r="F204" s="248"/>
      <c r="G204" s="248"/>
      <c r="H204" s="156"/>
      <c r="I204" s="156"/>
      <c r="J204" s="156"/>
      <c r="K204" s="156"/>
      <c r="L204" s="156"/>
      <c r="M204" s="156"/>
      <c r="N204" s="156"/>
      <c r="O204" s="156"/>
      <c r="P204" s="156"/>
      <c r="Q204" s="156"/>
      <c r="R204" s="156"/>
      <c r="S204" s="156"/>
      <c r="T204" s="156"/>
      <c r="U204" s="156"/>
      <c r="V204" s="156"/>
      <c r="W204" s="156"/>
      <c r="X204" s="156"/>
      <c r="Y204" s="147"/>
      <c r="Z204" s="147"/>
      <c r="AA204" s="147"/>
      <c r="AB204" s="147"/>
      <c r="AC204" s="147"/>
      <c r="AD204" s="147"/>
      <c r="AE204" s="147"/>
      <c r="AF204" s="147"/>
      <c r="AG204" s="147" t="s">
        <v>238</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76" t="str">
        <f>C204</f>
        <v>Varovný pás – šířka 400 mm, slepecká  dlažba z umělého kamene s výstupky nepravidelného tvaru dle TN TZÚS 12.03.04, rastr 60x60 mm (tl. 60 mm), barva černá, dlaždice se kladou do suché vápenné nebo nastavované malty o tloušťce 3 až 5 cm, rozprostřené na dobře zhutněném podkladu – 2,5 m2. Nalepovací fólie – 2,5 m2. Viz. situace.</v>
      </c>
      <c r="BB204" s="147"/>
      <c r="BC204" s="147"/>
      <c r="BD204" s="147"/>
      <c r="BE204" s="147"/>
      <c r="BF204" s="147"/>
      <c r="BG204" s="147"/>
      <c r="BH204" s="147"/>
    </row>
    <row r="205" spans="1:60" ht="33.75" outlineLevel="1" x14ac:dyDescent="0.2">
      <c r="A205" s="154"/>
      <c r="B205" s="155"/>
      <c r="C205" s="249" t="s">
        <v>593</v>
      </c>
      <c r="D205" s="250"/>
      <c r="E205" s="250"/>
      <c r="F205" s="250"/>
      <c r="G205" s="250"/>
      <c r="H205" s="156"/>
      <c r="I205" s="156"/>
      <c r="J205" s="156"/>
      <c r="K205" s="156"/>
      <c r="L205" s="156"/>
      <c r="M205" s="156"/>
      <c r="N205" s="156"/>
      <c r="O205" s="156"/>
      <c r="P205" s="156"/>
      <c r="Q205" s="156"/>
      <c r="R205" s="156"/>
      <c r="S205" s="156"/>
      <c r="T205" s="156"/>
      <c r="U205" s="156"/>
      <c r="V205" s="156"/>
      <c r="W205" s="156"/>
      <c r="X205" s="156"/>
      <c r="Y205" s="147"/>
      <c r="Z205" s="147"/>
      <c r="AA205" s="147"/>
      <c r="AB205" s="147"/>
      <c r="AC205" s="147"/>
      <c r="AD205" s="147"/>
      <c r="AE205" s="147"/>
      <c r="AF205" s="147"/>
      <c r="AG205" s="147" t="s">
        <v>238</v>
      </c>
      <c r="AH205" s="147"/>
      <c r="AI205" s="147"/>
      <c r="AJ205" s="147"/>
      <c r="AK205" s="147"/>
      <c r="AL205" s="147"/>
      <c r="AM205" s="147"/>
      <c r="AN205" s="147"/>
      <c r="AO205" s="147"/>
      <c r="AP205" s="147"/>
      <c r="AQ205" s="147"/>
      <c r="AR205" s="147"/>
      <c r="AS205" s="147"/>
      <c r="AT205" s="147"/>
      <c r="AU205" s="147"/>
      <c r="AV205" s="147"/>
      <c r="AW205" s="147"/>
      <c r="AX205" s="147"/>
      <c r="AY205" s="147"/>
      <c r="AZ205" s="147"/>
      <c r="BA205" s="176" t="str">
        <f>C205</f>
        <v>Signální pás – šířka 800 mm, slepecká  dlažba z umělého kamene s výstupky nepravidelného tvaru dle TN TZÚS 12.03.04, rastr 60x60 mm (tl. 60 mm), barva černá, dlaždice se kladou do suché vápenné nebo nastavované malty o tloušťce 3 až 5 cm, rozprostřené na dobře zhutněném podkladu – 27,5 m2. Nalepovací fólie – 5,8 m2. Viz. situace.</v>
      </c>
      <c r="BB205" s="147"/>
      <c r="BC205" s="147"/>
      <c r="BD205" s="147"/>
      <c r="BE205" s="147"/>
      <c r="BF205" s="147"/>
      <c r="BG205" s="147"/>
      <c r="BH205" s="147"/>
    </row>
    <row r="206" spans="1:60" ht="33.75" outlineLevel="1" x14ac:dyDescent="0.2">
      <c r="A206" s="154"/>
      <c r="B206" s="155"/>
      <c r="C206" s="249" t="s">
        <v>594</v>
      </c>
      <c r="D206" s="250"/>
      <c r="E206" s="250"/>
      <c r="F206" s="250"/>
      <c r="G206" s="250"/>
      <c r="H206" s="156"/>
      <c r="I206" s="156"/>
      <c r="J206" s="156"/>
      <c r="K206" s="156"/>
      <c r="L206" s="156"/>
      <c r="M206" s="156"/>
      <c r="N206" s="156"/>
      <c r="O206" s="156"/>
      <c r="P206" s="156"/>
      <c r="Q206" s="156"/>
      <c r="R206" s="156"/>
      <c r="S206" s="156"/>
      <c r="T206" s="156"/>
      <c r="U206" s="156"/>
      <c r="V206" s="156"/>
      <c r="W206" s="156"/>
      <c r="X206" s="156"/>
      <c r="Y206" s="147"/>
      <c r="Z206" s="147"/>
      <c r="AA206" s="147"/>
      <c r="AB206" s="147"/>
      <c r="AC206" s="147"/>
      <c r="AD206" s="147"/>
      <c r="AE206" s="147"/>
      <c r="AF206" s="147"/>
      <c r="AG206" s="147" t="s">
        <v>238</v>
      </c>
      <c r="AH206" s="147"/>
      <c r="AI206" s="147"/>
      <c r="AJ206" s="147"/>
      <c r="AK206" s="147"/>
      <c r="AL206" s="147"/>
      <c r="AM206" s="147"/>
      <c r="AN206" s="147"/>
      <c r="AO206" s="147"/>
      <c r="AP206" s="147"/>
      <c r="AQ206" s="147"/>
      <c r="AR206" s="147"/>
      <c r="AS206" s="147"/>
      <c r="AT206" s="147"/>
      <c r="AU206" s="147"/>
      <c r="AV206" s="147"/>
      <c r="AW206" s="147"/>
      <c r="AX206" s="147"/>
      <c r="AY206" s="147"/>
      <c r="AZ206" s="147"/>
      <c r="BA206" s="176" t="str">
        <f>C206</f>
        <v>Hmatný pás – šířka 300 mm, slepecká dlažba z umělého kamene s výstupky nepravidelného tvaru dle TN TZÚS 12.03.04, rastr 60x60 mm (tl. 60 mm), barva černá, dlaždice se kladou do suché vápenné nebo nastavované malty o tloušťce 3 až 5 cm, rozprostřené na dobře zhutněném podkladu – 25 m2. Viz. situace.</v>
      </c>
      <c r="BB206" s="147"/>
      <c r="BC206" s="147"/>
      <c r="BD206" s="147"/>
      <c r="BE206" s="147"/>
      <c r="BF206" s="147"/>
      <c r="BG206" s="147"/>
      <c r="BH206" s="147"/>
    </row>
    <row r="207" spans="1:60" outlineLevel="1" x14ac:dyDescent="0.2">
      <c r="A207" s="154"/>
      <c r="B207" s="155"/>
      <c r="C207" s="184" t="s">
        <v>511</v>
      </c>
      <c r="D207" s="159"/>
      <c r="E207" s="160"/>
      <c r="F207" s="161"/>
      <c r="G207" s="161"/>
      <c r="H207" s="156"/>
      <c r="I207" s="156"/>
      <c r="J207" s="156"/>
      <c r="K207" s="156"/>
      <c r="L207" s="156"/>
      <c r="M207" s="156"/>
      <c r="N207" s="156"/>
      <c r="O207" s="156"/>
      <c r="P207" s="156"/>
      <c r="Q207" s="156"/>
      <c r="R207" s="156"/>
      <c r="S207" s="156"/>
      <c r="T207" s="156"/>
      <c r="U207" s="156"/>
      <c r="V207" s="156"/>
      <c r="W207" s="156"/>
      <c r="X207" s="156"/>
      <c r="Y207" s="147"/>
      <c r="Z207" s="147"/>
      <c r="AA207" s="147"/>
      <c r="AB207" s="147"/>
      <c r="AC207" s="147"/>
      <c r="AD207" s="147"/>
      <c r="AE207" s="147"/>
      <c r="AF207" s="147"/>
      <c r="AG207" s="147" t="s">
        <v>238</v>
      </c>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row>
    <row r="208" spans="1:60" outlineLevel="1" x14ac:dyDescent="0.2">
      <c r="A208" s="154"/>
      <c r="B208" s="155"/>
      <c r="C208" s="249" t="s">
        <v>595</v>
      </c>
      <c r="D208" s="250"/>
      <c r="E208" s="250"/>
      <c r="F208" s="250"/>
      <c r="G208" s="250"/>
      <c r="H208" s="156"/>
      <c r="I208" s="156"/>
      <c r="J208" s="156"/>
      <c r="K208" s="156"/>
      <c r="L208" s="156"/>
      <c r="M208" s="156"/>
      <c r="N208" s="156"/>
      <c r="O208" s="156"/>
      <c r="P208" s="156"/>
      <c r="Q208" s="156"/>
      <c r="R208" s="156"/>
      <c r="S208" s="156"/>
      <c r="T208" s="156"/>
      <c r="U208" s="156"/>
      <c r="V208" s="156"/>
      <c r="W208" s="156"/>
      <c r="X208" s="156"/>
      <c r="Y208" s="147"/>
      <c r="Z208" s="147"/>
      <c r="AA208" s="147"/>
      <c r="AB208" s="147"/>
      <c r="AC208" s="147"/>
      <c r="AD208" s="147"/>
      <c r="AE208" s="147"/>
      <c r="AF208" s="147"/>
      <c r="AG208" s="147" t="s">
        <v>238</v>
      </c>
      <c r="AH208" s="147"/>
      <c r="AI208" s="147"/>
      <c r="AJ208" s="147"/>
      <c r="AK208" s="147"/>
      <c r="AL208" s="147"/>
      <c r="AM208" s="147"/>
      <c r="AN208" s="147"/>
      <c r="AO208" s="147"/>
      <c r="AP208" s="147"/>
      <c r="AQ208" s="147"/>
      <c r="AR208" s="147"/>
      <c r="AS208" s="147"/>
      <c r="AT208" s="147"/>
      <c r="AU208" s="147"/>
      <c r="AV208" s="147"/>
      <c r="AW208" s="147"/>
      <c r="AX208" s="147"/>
      <c r="AY208" s="147"/>
      <c r="AZ208" s="147"/>
      <c r="BA208" s="176" t="str">
        <f>C208</f>
        <v>Kompletní dodávky a osazení, včetně lože tl. 40 mm, řezání, vnitrostavěnistní a mimostavěnistní doparva.</v>
      </c>
      <c r="BB208" s="147"/>
      <c r="BC208" s="147"/>
      <c r="BD208" s="147"/>
      <c r="BE208" s="147"/>
      <c r="BF208" s="147"/>
      <c r="BG208" s="147"/>
      <c r="BH208" s="147"/>
    </row>
    <row r="209" spans="1:60" outlineLevel="1" x14ac:dyDescent="0.2">
      <c r="A209" s="154"/>
      <c r="B209" s="155"/>
      <c r="C209" s="180" t="s">
        <v>596</v>
      </c>
      <c r="D209" s="157"/>
      <c r="E209" s="158">
        <v>57.75</v>
      </c>
      <c r="F209" s="156"/>
      <c r="G209" s="156"/>
      <c r="H209" s="156"/>
      <c r="I209" s="156"/>
      <c r="J209" s="156"/>
      <c r="K209" s="156"/>
      <c r="L209" s="156"/>
      <c r="M209" s="156"/>
      <c r="N209" s="156"/>
      <c r="O209" s="156"/>
      <c r="P209" s="156"/>
      <c r="Q209" s="156"/>
      <c r="R209" s="156"/>
      <c r="S209" s="156"/>
      <c r="T209" s="156"/>
      <c r="U209" s="156"/>
      <c r="V209" s="156"/>
      <c r="W209" s="156"/>
      <c r="X209" s="156"/>
      <c r="Y209" s="147"/>
      <c r="Z209" s="147"/>
      <c r="AA209" s="147"/>
      <c r="AB209" s="147"/>
      <c r="AC209" s="147"/>
      <c r="AD209" s="147"/>
      <c r="AE209" s="147"/>
      <c r="AF209" s="147"/>
      <c r="AG209" s="147" t="s">
        <v>176</v>
      </c>
      <c r="AH209" s="147">
        <v>0</v>
      </c>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row>
    <row r="210" spans="1:60" outlineLevel="1" x14ac:dyDescent="0.2">
      <c r="A210" s="154"/>
      <c r="B210" s="155"/>
      <c r="C210" s="241"/>
      <c r="D210" s="242"/>
      <c r="E210" s="242"/>
      <c r="F210" s="242"/>
      <c r="G210" s="242"/>
      <c r="H210" s="156"/>
      <c r="I210" s="156"/>
      <c r="J210" s="156"/>
      <c r="K210" s="156"/>
      <c r="L210" s="156"/>
      <c r="M210" s="156"/>
      <c r="N210" s="156"/>
      <c r="O210" s="156"/>
      <c r="P210" s="156"/>
      <c r="Q210" s="156"/>
      <c r="R210" s="156"/>
      <c r="S210" s="156"/>
      <c r="T210" s="156"/>
      <c r="U210" s="156"/>
      <c r="V210" s="156"/>
      <c r="W210" s="156"/>
      <c r="X210" s="156"/>
      <c r="Y210" s="147"/>
      <c r="Z210" s="147"/>
      <c r="AA210" s="147"/>
      <c r="AB210" s="147"/>
      <c r="AC210" s="147"/>
      <c r="AD210" s="147"/>
      <c r="AE210" s="147"/>
      <c r="AF210" s="147"/>
      <c r="AG210" s="147" t="s">
        <v>178</v>
      </c>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row>
    <row r="211" spans="1:60" outlineLevel="1" x14ac:dyDescent="0.2">
      <c r="A211" s="169">
        <v>29</v>
      </c>
      <c r="B211" s="170" t="s">
        <v>597</v>
      </c>
      <c r="C211" s="179" t="s">
        <v>598</v>
      </c>
      <c r="D211" s="171" t="s">
        <v>405</v>
      </c>
      <c r="E211" s="172">
        <v>8.2687500000000007</v>
      </c>
      <c r="F211" s="173"/>
      <c r="G211" s="174">
        <f>ROUND(E211*F211,2)</f>
        <v>0</v>
      </c>
      <c r="H211" s="173"/>
      <c r="I211" s="174">
        <f>ROUND(E211*H211,2)</f>
        <v>0</v>
      </c>
      <c r="J211" s="173"/>
      <c r="K211" s="174">
        <f>ROUND(E211*J211,2)</f>
        <v>0</v>
      </c>
      <c r="L211" s="174">
        <v>21</v>
      </c>
      <c r="M211" s="174">
        <f>G211*(1+L211/100)</f>
        <v>0</v>
      </c>
      <c r="N211" s="174">
        <v>1</v>
      </c>
      <c r="O211" s="174">
        <f>ROUND(E211*N211,2)</f>
        <v>8.27</v>
      </c>
      <c r="P211" s="174">
        <v>0</v>
      </c>
      <c r="Q211" s="174">
        <f>ROUND(E211*P211,2)</f>
        <v>0</v>
      </c>
      <c r="R211" s="174" t="s">
        <v>436</v>
      </c>
      <c r="S211" s="174" t="s">
        <v>169</v>
      </c>
      <c r="T211" s="175" t="s">
        <v>170</v>
      </c>
      <c r="U211" s="156">
        <v>0</v>
      </c>
      <c r="V211" s="156">
        <f>ROUND(E211*U211,2)</f>
        <v>0</v>
      </c>
      <c r="W211" s="156"/>
      <c r="X211" s="156" t="s">
        <v>437</v>
      </c>
      <c r="Y211" s="147"/>
      <c r="Z211" s="147"/>
      <c r="AA211" s="147"/>
      <c r="AB211" s="147"/>
      <c r="AC211" s="147"/>
      <c r="AD211" s="147"/>
      <c r="AE211" s="147"/>
      <c r="AF211" s="147"/>
      <c r="AG211" s="147" t="s">
        <v>438</v>
      </c>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row>
    <row r="212" spans="1:60" outlineLevel="1" x14ac:dyDescent="0.2">
      <c r="A212" s="154"/>
      <c r="B212" s="155"/>
      <c r="C212" s="180" t="s">
        <v>523</v>
      </c>
      <c r="D212" s="157"/>
      <c r="E212" s="158"/>
      <c r="F212" s="156"/>
      <c r="G212" s="156"/>
      <c r="H212" s="156"/>
      <c r="I212" s="156"/>
      <c r="J212" s="156"/>
      <c r="K212" s="156"/>
      <c r="L212" s="156"/>
      <c r="M212" s="156"/>
      <c r="N212" s="156"/>
      <c r="O212" s="156"/>
      <c r="P212" s="156"/>
      <c r="Q212" s="156"/>
      <c r="R212" s="156"/>
      <c r="S212" s="156"/>
      <c r="T212" s="156"/>
      <c r="U212" s="156"/>
      <c r="V212" s="156"/>
      <c r="W212" s="156"/>
      <c r="X212" s="156"/>
      <c r="Y212" s="147"/>
      <c r="Z212" s="147"/>
      <c r="AA212" s="147"/>
      <c r="AB212" s="147"/>
      <c r="AC212" s="147"/>
      <c r="AD212" s="147"/>
      <c r="AE212" s="147"/>
      <c r="AF212" s="147"/>
      <c r="AG212" s="147" t="s">
        <v>176</v>
      </c>
      <c r="AH212" s="147">
        <v>0</v>
      </c>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row>
    <row r="213" spans="1:60" outlineLevel="1" x14ac:dyDescent="0.2">
      <c r="A213" s="154"/>
      <c r="B213" s="155"/>
      <c r="C213" s="180" t="s">
        <v>599</v>
      </c>
      <c r="D213" s="157"/>
      <c r="E213" s="158">
        <v>8.2687500000000007</v>
      </c>
      <c r="F213" s="156"/>
      <c r="G213" s="156"/>
      <c r="H213" s="156"/>
      <c r="I213" s="156"/>
      <c r="J213" s="156"/>
      <c r="K213" s="156"/>
      <c r="L213" s="156"/>
      <c r="M213" s="156"/>
      <c r="N213" s="156"/>
      <c r="O213" s="156"/>
      <c r="P213" s="156"/>
      <c r="Q213" s="156"/>
      <c r="R213" s="156"/>
      <c r="S213" s="156"/>
      <c r="T213" s="156"/>
      <c r="U213" s="156"/>
      <c r="V213" s="156"/>
      <c r="W213" s="156"/>
      <c r="X213" s="156"/>
      <c r="Y213" s="147"/>
      <c r="Z213" s="147"/>
      <c r="AA213" s="147"/>
      <c r="AB213" s="147"/>
      <c r="AC213" s="147"/>
      <c r="AD213" s="147"/>
      <c r="AE213" s="147"/>
      <c r="AF213" s="147"/>
      <c r="AG213" s="147" t="s">
        <v>176</v>
      </c>
      <c r="AH213" s="147">
        <v>0</v>
      </c>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row>
    <row r="214" spans="1:60" outlineLevel="1" x14ac:dyDescent="0.2">
      <c r="A214" s="154"/>
      <c r="B214" s="155"/>
      <c r="C214" s="241"/>
      <c r="D214" s="242"/>
      <c r="E214" s="242"/>
      <c r="F214" s="242"/>
      <c r="G214" s="242"/>
      <c r="H214" s="156"/>
      <c r="I214" s="156"/>
      <c r="J214" s="156"/>
      <c r="K214" s="156"/>
      <c r="L214" s="156"/>
      <c r="M214" s="156"/>
      <c r="N214" s="156"/>
      <c r="O214" s="156"/>
      <c r="P214" s="156"/>
      <c r="Q214" s="156"/>
      <c r="R214" s="156"/>
      <c r="S214" s="156"/>
      <c r="T214" s="156"/>
      <c r="U214" s="156"/>
      <c r="V214" s="156"/>
      <c r="W214" s="156"/>
      <c r="X214" s="156"/>
      <c r="Y214" s="147"/>
      <c r="Z214" s="147"/>
      <c r="AA214" s="147"/>
      <c r="AB214" s="147"/>
      <c r="AC214" s="147"/>
      <c r="AD214" s="147"/>
      <c r="AE214" s="147"/>
      <c r="AF214" s="147"/>
      <c r="AG214" s="147" t="s">
        <v>178</v>
      </c>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row>
    <row r="215" spans="1:60" outlineLevel="1" x14ac:dyDescent="0.2">
      <c r="A215" s="169">
        <v>30</v>
      </c>
      <c r="B215" s="170" t="s">
        <v>600</v>
      </c>
      <c r="C215" s="179" t="s">
        <v>601</v>
      </c>
      <c r="D215" s="171" t="s">
        <v>167</v>
      </c>
      <c r="E215" s="172">
        <v>1492.05</v>
      </c>
      <c r="F215" s="173"/>
      <c r="G215" s="174">
        <f>ROUND(E215*F215,2)</f>
        <v>0</v>
      </c>
      <c r="H215" s="173"/>
      <c r="I215" s="174">
        <f>ROUND(E215*H215,2)</f>
        <v>0</v>
      </c>
      <c r="J215" s="173"/>
      <c r="K215" s="174">
        <f>ROUND(E215*J215,2)</f>
        <v>0</v>
      </c>
      <c r="L215" s="174">
        <v>21</v>
      </c>
      <c r="M215" s="174">
        <f>G215*(1+L215/100)</f>
        <v>0</v>
      </c>
      <c r="N215" s="174">
        <v>0.2</v>
      </c>
      <c r="O215" s="174">
        <f>ROUND(E215*N215,2)</f>
        <v>298.41000000000003</v>
      </c>
      <c r="P215" s="174">
        <v>0</v>
      </c>
      <c r="Q215" s="174">
        <f>ROUND(E215*P215,2)</f>
        <v>0</v>
      </c>
      <c r="R215" s="174" t="s">
        <v>436</v>
      </c>
      <c r="S215" s="174" t="s">
        <v>169</v>
      </c>
      <c r="T215" s="175" t="s">
        <v>170</v>
      </c>
      <c r="U215" s="156">
        <v>0</v>
      </c>
      <c r="V215" s="156">
        <f>ROUND(E215*U215,2)</f>
        <v>0</v>
      </c>
      <c r="W215" s="156"/>
      <c r="X215" s="156" t="s">
        <v>437</v>
      </c>
      <c r="Y215" s="147"/>
      <c r="Z215" s="147"/>
      <c r="AA215" s="147"/>
      <c r="AB215" s="147"/>
      <c r="AC215" s="147"/>
      <c r="AD215" s="147"/>
      <c r="AE215" s="147"/>
      <c r="AF215" s="147"/>
      <c r="AG215" s="147" t="s">
        <v>438</v>
      </c>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row>
    <row r="216" spans="1:60" outlineLevel="1" x14ac:dyDescent="0.2">
      <c r="A216" s="154"/>
      <c r="B216" s="155"/>
      <c r="C216" s="180" t="s">
        <v>514</v>
      </c>
      <c r="D216" s="157"/>
      <c r="E216" s="158"/>
      <c r="F216" s="156"/>
      <c r="G216" s="156"/>
      <c r="H216" s="156"/>
      <c r="I216" s="156"/>
      <c r="J216" s="156"/>
      <c r="K216" s="156"/>
      <c r="L216" s="156"/>
      <c r="M216" s="156"/>
      <c r="N216" s="156"/>
      <c r="O216" s="156"/>
      <c r="P216" s="156"/>
      <c r="Q216" s="156"/>
      <c r="R216" s="156"/>
      <c r="S216" s="156"/>
      <c r="T216" s="156"/>
      <c r="U216" s="156"/>
      <c r="V216" s="156"/>
      <c r="W216" s="156"/>
      <c r="X216" s="156"/>
      <c r="Y216" s="147"/>
      <c r="Z216" s="147"/>
      <c r="AA216" s="147"/>
      <c r="AB216" s="147"/>
      <c r="AC216" s="147"/>
      <c r="AD216" s="147"/>
      <c r="AE216" s="147"/>
      <c r="AF216" s="147"/>
      <c r="AG216" s="147" t="s">
        <v>176</v>
      </c>
      <c r="AH216" s="147">
        <v>0</v>
      </c>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row>
    <row r="217" spans="1:60" outlineLevel="1" x14ac:dyDescent="0.2">
      <c r="A217" s="154"/>
      <c r="B217" s="155"/>
      <c r="C217" s="180" t="s">
        <v>602</v>
      </c>
      <c r="D217" s="157"/>
      <c r="E217" s="158"/>
      <c r="F217" s="156"/>
      <c r="G217" s="156"/>
      <c r="H217" s="156"/>
      <c r="I217" s="156"/>
      <c r="J217" s="156"/>
      <c r="K217" s="156"/>
      <c r="L217" s="156"/>
      <c r="M217" s="156"/>
      <c r="N217" s="156"/>
      <c r="O217" s="156"/>
      <c r="P217" s="156"/>
      <c r="Q217" s="156"/>
      <c r="R217" s="156"/>
      <c r="S217" s="156"/>
      <c r="T217" s="156"/>
      <c r="U217" s="156"/>
      <c r="V217" s="156"/>
      <c r="W217" s="156"/>
      <c r="X217" s="156"/>
      <c r="Y217" s="147"/>
      <c r="Z217" s="147"/>
      <c r="AA217" s="147"/>
      <c r="AB217" s="147"/>
      <c r="AC217" s="147"/>
      <c r="AD217" s="147"/>
      <c r="AE217" s="147"/>
      <c r="AF217" s="147"/>
      <c r="AG217" s="147" t="s">
        <v>176</v>
      </c>
      <c r="AH217" s="147">
        <v>0</v>
      </c>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row>
    <row r="218" spans="1:60" outlineLevel="1" x14ac:dyDescent="0.2">
      <c r="A218" s="154"/>
      <c r="B218" s="155"/>
      <c r="C218" s="180" t="s">
        <v>603</v>
      </c>
      <c r="D218" s="157"/>
      <c r="E218" s="158"/>
      <c r="F218" s="156"/>
      <c r="G218" s="156"/>
      <c r="H218" s="156"/>
      <c r="I218" s="156"/>
      <c r="J218" s="156"/>
      <c r="K218" s="156"/>
      <c r="L218" s="156"/>
      <c r="M218" s="156"/>
      <c r="N218" s="156"/>
      <c r="O218" s="156"/>
      <c r="P218" s="156"/>
      <c r="Q218" s="156"/>
      <c r="R218" s="156"/>
      <c r="S218" s="156"/>
      <c r="T218" s="156"/>
      <c r="U218" s="156"/>
      <c r="V218" s="156"/>
      <c r="W218" s="156"/>
      <c r="X218" s="156"/>
      <c r="Y218" s="147"/>
      <c r="Z218" s="147"/>
      <c r="AA218" s="147"/>
      <c r="AB218" s="147"/>
      <c r="AC218" s="147"/>
      <c r="AD218" s="147"/>
      <c r="AE218" s="147"/>
      <c r="AF218" s="147"/>
      <c r="AG218" s="147" t="s">
        <v>176</v>
      </c>
      <c r="AH218" s="147">
        <v>0</v>
      </c>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row>
    <row r="219" spans="1:60" outlineLevel="1" x14ac:dyDescent="0.2">
      <c r="A219" s="154"/>
      <c r="B219" s="155"/>
      <c r="C219" s="180" t="s">
        <v>604</v>
      </c>
      <c r="D219" s="157"/>
      <c r="E219" s="158">
        <v>1492.05</v>
      </c>
      <c r="F219" s="156"/>
      <c r="G219" s="156"/>
      <c r="H219" s="156"/>
      <c r="I219" s="156"/>
      <c r="J219" s="156"/>
      <c r="K219" s="156"/>
      <c r="L219" s="156"/>
      <c r="M219" s="156"/>
      <c r="N219" s="156"/>
      <c r="O219" s="156"/>
      <c r="P219" s="156"/>
      <c r="Q219" s="156"/>
      <c r="R219" s="156"/>
      <c r="S219" s="156"/>
      <c r="T219" s="156"/>
      <c r="U219" s="156"/>
      <c r="V219" s="156"/>
      <c r="W219" s="156"/>
      <c r="X219" s="156"/>
      <c r="Y219" s="147"/>
      <c r="Z219" s="147"/>
      <c r="AA219" s="147"/>
      <c r="AB219" s="147"/>
      <c r="AC219" s="147"/>
      <c r="AD219" s="147"/>
      <c r="AE219" s="147"/>
      <c r="AF219" s="147"/>
      <c r="AG219" s="147" t="s">
        <v>176</v>
      </c>
      <c r="AH219" s="147">
        <v>0</v>
      </c>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row>
    <row r="220" spans="1:60" outlineLevel="1" x14ac:dyDescent="0.2">
      <c r="A220" s="154"/>
      <c r="B220" s="155"/>
      <c r="C220" s="241"/>
      <c r="D220" s="242"/>
      <c r="E220" s="242"/>
      <c r="F220" s="242"/>
      <c r="G220" s="242"/>
      <c r="H220" s="156"/>
      <c r="I220" s="156"/>
      <c r="J220" s="156"/>
      <c r="K220" s="156"/>
      <c r="L220" s="156"/>
      <c r="M220" s="156"/>
      <c r="N220" s="156"/>
      <c r="O220" s="156"/>
      <c r="P220" s="156"/>
      <c r="Q220" s="156"/>
      <c r="R220" s="156"/>
      <c r="S220" s="156"/>
      <c r="T220" s="156"/>
      <c r="U220" s="156"/>
      <c r="V220" s="156"/>
      <c r="W220" s="156"/>
      <c r="X220" s="156"/>
      <c r="Y220" s="147"/>
      <c r="Z220" s="147"/>
      <c r="AA220" s="147"/>
      <c r="AB220" s="147"/>
      <c r="AC220" s="147"/>
      <c r="AD220" s="147"/>
      <c r="AE220" s="147"/>
      <c r="AF220" s="147"/>
      <c r="AG220" s="147" t="s">
        <v>178</v>
      </c>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row>
    <row r="221" spans="1:60" outlineLevel="1" x14ac:dyDescent="0.2">
      <c r="A221" s="169">
        <v>31</v>
      </c>
      <c r="B221" s="170" t="s">
        <v>605</v>
      </c>
      <c r="C221" s="179" t="s">
        <v>606</v>
      </c>
      <c r="D221" s="171" t="s">
        <v>167</v>
      </c>
      <c r="E221" s="172">
        <v>36.75</v>
      </c>
      <c r="F221" s="173"/>
      <c r="G221" s="174">
        <f>ROUND(E221*F221,2)</f>
        <v>0</v>
      </c>
      <c r="H221" s="173"/>
      <c r="I221" s="174">
        <f>ROUND(E221*H221,2)</f>
        <v>0</v>
      </c>
      <c r="J221" s="173"/>
      <c r="K221" s="174">
        <f>ROUND(E221*J221,2)</f>
        <v>0</v>
      </c>
      <c r="L221" s="174">
        <v>21</v>
      </c>
      <c r="M221" s="174">
        <f>G221*(1+L221/100)</f>
        <v>0</v>
      </c>
      <c r="N221" s="174">
        <v>0.13500000000000001</v>
      </c>
      <c r="O221" s="174">
        <f>ROUND(E221*N221,2)</f>
        <v>4.96</v>
      </c>
      <c r="P221" s="174">
        <v>0</v>
      </c>
      <c r="Q221" s="174">
        <f>ROUND(E221*P221,2)</f>
        <v>0</v>
      </c>
      <c r="R221" s="174"/>
      <c r="S221" s="174" t="s">
        <v>287</v>
      </c>
      <c r="T221" s="175" t="s">
        <v>170</v>
      </c>
      <c r="U221" s="156">
        <v>0</v>
      </c>
      <c r="V221" s="156">
        <f>ROUND(E221*U221,2)</f>
        <v>0</v>
      </c>
      <c r="W221" s="156"/>
      <c r="X221" s="156" t="s">
        <v>437</v>
      </c>
      <c r="Y221" s="147"/>
      <c r="Z221" s="147"/>
      <c r="AA221" s="147"/>
      <c r="AB221" s="147"/>
      <c r="AC221" s="147"/>
      <c r="AD221" s="147"/>
      <c r="AE221" s="147"/>
      <c r="AF221" s="147"/>
      <c r="AG221" s="147" t="s">
        <v>438</v>
      </c>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row>
    <row r="222" spans="1:60" outlineLevel="1" x14ac:dyDescent="0.2">
      <c r="A222" s="154"/>
      <c r="B222" s="155"/>
      <c r="C222" s="247" t="s">
        <v>731</v>
      </c>
      <c r="D222" s="248"/>
      <c r="E222" s="248"/>
      <c r="F222" s="248"/>
      <c r="G222" s="248"/>
      <c r="H222" s="156"/>
      <c r="I222" s="156"/>
      <c r="J222" s="156"/>
      <c r="K222" s="156"/>
      <c r="L222" s="156"/>
      <c r="M222" s="156"/>
      <c r="N222" s="156"/>
      <c r="O222" s="156"/>
      <c r="P222" s="156"/>
      <c r="Q222" s="156"/>
      <c r="R222" s="156"/>
      <c r="S222" s="156"/>
      <c r="T222" s="156"/>
      <c r="U222" s="156"/>
      <c r="V222" s="156"/>
      <c r="W222" s="156"/>
      <c r="X222" s="156"/>
      <c r="Y222" s="147"/>
      <c r="Z222" s="147"/>
      <c r="AA222" s="147"/>
      <c r="AB222" s="147"/>
      <c r="AC222" s="147"/>
      <c r="AD222" s="147"/>
      <c r="AE222" s="147"/>
      <c r="AF222" s="147"/>
      <c r="AG222" s="147" t="s">
        <v>238</v>
      </c>
      <c r="AH222" s="147"/>
      <c r="AI222" s="147"/>
      <c r="AJ222" s="147"/>
      <c r="AK222" s="147"/>
      <c r="AL222" s="147"/>
      <c r="AM222" s="147"/>
      <c r="AN222" s="147"/>
      <c r="AO222" s="147"/>
      <c r="AP222" s="147"/>
      <c r="AQ222" s="147"/>
      <c r="AR222" s="147"/>
      <c r="AS222" s="147"/>
      <c r="AT222" s="147"/>
      <c r="AU222" s="147"/>
      <c r="AV222" s="147"/>
      <c r="AW222" s="147"/>
      <c r="AX222" s="147"/>
      <c r="AY222" s="147"/>
      <c r="AZ222" s="147"/>
      <c r="BA222" s="176" t="str">
        <f>C222</f>
        <v>Žulové desky – lemují umělou vodící linii, signální, varovné a hmatné pásy – šířka 250 mm, žulové desky</v>
      </c>
      <c r="BB222" s="147"/>
      <c r="BC222" s="147"/>
      <c r="BD222" s="147"/>
      <c r="BE222" s="147"/>
      <c r="BF222" s="147"/>
      <c r="BG222" s="147"/>
      <c r="BH222" s="147"/>
    </row>
    <row r="223" spans="1:60" outlineLevel="1" x14ac:dyDescent="0.2">
      <c r="A223" s="154"/>
      <c r="B223" s="155"/>
      <c r="C223" s="249" t="s">
        <v>581</v>
      </c>
      <c r="D223" s="250"/>
      <c r="E223" s="250"/>
      <c r="F223" s="250"/>
      <c r="G223" s="250"/>
      <c r="H223" s="156"/>
      <c r="I223" s="156"/>
      <c r="J223" s="156"/>
      <c r="K223" s="156"/>
      <c r="L223" s="156"/>
      <c r="M223" s="156"/>
      <c r="N223" s="156"/>
      <c r="O223" s="156"/>
      <c r="P223" s="156"/>
      <c r="Q223" s="156"/>
      <c r="R223" s="156"/>
      <c r="S223" s="156"/>
      <c r="T223" s="156"/>
      <c r="U223" s="156"/>
      <c r="V223" s="156"/>
      <c r="W223" s="156"/>
      <c r="X223" s="156"/>
      <c r="Y223" s="147"/>
      <c r="Z223" s="147"/>
      <c r="AA223" s="147"/>
      <c r="AB223" s="147"/>
      <c r="AC223" s="147"/>
      <c r="AD223" s="147"/>
      <c r="AE223" s="147"/>
      <c r="AF223" s="147"/>
      <c r="AG223" s="147" t="s">
        <v>238</v>
      </c>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row>
    <row r="224" spans="1:60" outlineLevel="1" x14ac:dyDescent="0.2">
      <c r="A224" s="154"/>
      <c r="B224" s="155"/>
      <c r="C224" s="180" t="s">
        <v>582</v>
      </c>
      <c r="D224" s="157"/>
      <c r="E224" s="158">
        <v>36.75</v>
      </c>
      <c r="F224" s="156"/>
      <c r="G224" s="156"/>
      <c r="H224" s="156"/>
      <c r="I224" s="156"/>
      <c r="J224" s="156"/>
      <c r="K224" s="156"/>
      <c r="L224" s="156"/>
      <c r="M224" s="156"/>
      <c r="N224" s="156"/>
      <c r="O224" s="156"/>
      <c r="P224" s="156"/>
      <c r="Q224" s="156"/>
      <c r="R224" s="156"/>
      <c r="S224" s="156"/>
      <c r="T224" s="156"/>
      <c r="U224" s="156"/>
      <c r="V224" s="156"/>
      <c r="W224" s="156"/>
      <c r="X224" s="156"/>
      <c r="Y224" s="147"/>
      <c r="Z224" s="147"/>
      <c r="AA224" s="147"/>
      <c r="AB224" s="147"/>
      <c r="AC224" s="147"/>
      <c r="AD224" s="147"/>
      <c r="AE224" s="147"/>
      <c r="AF224" s="147"/>
      <c r="AG224" s="147" t="s">
        <v>176</v>
      </c>
      <c r="AH224" s="147">
        <v>0</v>
      </c>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row>
    <row r="225" spans="1:60" outlineLevel="1" x14ac:dyDescent="0.2">
      <c r="A225" s="154"/>
      <c r="B225" s="155"/>
      <c r="C225" s="241"/>
      <c r="D225" s="242"/>
      <c r="E225" s="242"/>
      <c r="F225" s="242"/>
      <c r="G225" s="242"/>
      <c r="H225" s="156"/>
      <c r="I225" s="156"/>
      <c r="J225" s="156"/>
      <c r="K225" s="156"/>
      <c r="L225" s="156"/>
      <c r="M225" s="156"/>
      <c r="N225" s="156"/>
      <c r="O225" s="156"/>
      <c r="P225" s="156"/>
      <c r="Q225" s="156"/>
      <c r="R225" s="156"/>
      <c r="S225" s="156"/>
      <c r="T225" s="156"/>
      <c r="U225" s="156"/>
      <c r="V225" s="156"/>
      <c r="W225" s="156"/>
      <c r="X225" s="156"/>
      <c r="Y225" s="147"/>
      <c r="Z225" s="147"/>
      <c r="AA225" s="147"/>
      <c r="AB225" s="147"/>
      <c r="AC225" s="147"/>
      <c r="AD225" s="147"/>
      <c r="AE225" s="147"/>
      <c r="AF225" s="147"/>
      <c r="AG225" s="147" t="s">
        <v>178</v>
      </c>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row>
    <row r="226" spans="1:60" ht="22.5" outlineLevel="1" x14ac:dyDescent="0.2">
      <c r="A226" s="169">
        <v>32</v>
      </c>
      <c r="B226" s="170" t="s">
        <v>607</v>
      </c>
      <c r="C226" s="179" t="s">
        <v>608</v>
      </c>
      <c r="D226" s="171" t="s">
        <v>167</v>
      </c>
      <c r="E226" s="172">
        <v>5.7750000000000004</v>
      </c>
      <c r="F226" s="173"/>
      <c r="G226" s="174">
        <f>ROUND(E226*F226,2)</f>
        <v>0</v>
      </c>
      <c r="H226" s="173"/>
      <c r="I226" s="174">
        <f>ROUND(E226*H226,2)</f>
        <v>0</v>
      </c>
      <c r="J226" s="173"/>
      <c r="K226" s="174">
        <f>ROUND(E226*J226,2)</f>
        <v>0</v>
      </c>
      <c r="L226" s="174">
        <v>21</v>
      </c>
      <c r="M226" s="174">
        <f>G226*(1+L226/100)</f>
        <v>0</v>
      </c>
      <c r="N226" s="174">
        <v>0.13714999999999999</v>
      </c>
      <c r="O226" s="174">
        <f>ROUND(E226*N226,2)</f>
        <v>0.79</v>
      </c>
      <c r="P226" s="174">
        <v>0</v>
      </c>
      <c r="Q226" s="174">
        <f>ROUND(E226*P226,2)</f>
        <v>0</v>
      </c>
      <c r="R226" s="174" t="s">
        <v>436</v>
      </c>
      <c r="S226" s="174" t="s">
        <v>169</v>
      </c>
      <c r="T226" s="175" t="s">
        <v>170</v>
      </c>
      <c r="U226" s="156">
        <v>0</v>
      </c>
      <c r="V226" s="156">
        <f>ROUND(E226*U226,2)</f>
        <v>0</v>
      </c>
      <c r="W226" s="156"/>
      <c r="X226" s="156" t="s">
        <v>437</v>
      </c>
      <c r="Y226" s="147"/>
      <c r="Z226" s="147"/>
      <c r="AA226" s="147"/>
      <c r="AB226" s="147"/>
      <c r="AC226" s="147"/>
      <c r="AD226" s="147"/>
      <c r="AE226" s="147"/>
      <c r="AF226" s="147"/>
      <c r="AG226" s="147" t="s">
        <v>438</v>
      </c>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row>
    <row r="227" spans="1:60" outlineLevel="1" x14ac:dyDescent="0.2">
      <c r="A227" s="154"/>
      <c r="B227" s="155"/>
      <c r="C227" s="247" t="s">
        <v>539</v>
      </c>
      <c r="D227" s="248"/>
      <c r="E227" s="248"/>
      <c r="F227" s="248"/>
      <c r="G227" s="248"/>
      <c r="H227" s="156"/>
      <c r="I227" s="156"/>
      <c r="J227" s="156"/>
      <c r="K227" s="156"/>
      <c r="L227" s="156"/>
      <c r="M227" s="156"/>
      <c r="N227" s="156"/>
      <c r="O227" s="156"/>
      <c r="P227" s="156"/>
      <c r="Q227" s="156"/>
      <c r="R227" s="156"/>
      <c r="S227" s="156"/>
      <c r="T227" s="156"/>
      <c r="U227" s="156"/>
      <c r="V227" s="156"/>
      <c r="W227" s="156"/>
      <c r="X227" s="156"/>
      <c r="Y227" s="147"/>
      <c r="Z227" s="147"/>
      <c r="AA227" s="147"/>
      <c r="AB227" s="147"/>
      <c r="AC227" s="147"/>
      <c r="AD227" s="147"/>
      <c r="AE227" s="147"/>
      <c r="AF227" s="147"/>
      <c r="AG227" s="147" t="s">
        <v>238</v>
      </c>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row>
    <row r="228" spans="1:60" outlineLevel="1" x14ac:dyDescent="0.2">
      <c r="A228" s="154"/>
      <c r="B228" s="155"/>
      <c r="C228" s="180" t="s">
        <v>540</v>
      </c>
      <c r="D228" s="157"/>
      <c r="E228" s="158">
        <v>5.7750000000000004</v>
      </c>
      <c r="F228" s="156"/>
      <c r="G228" s="156"/>
      <c r="H228" s="156"/>
      <c r="I228" s="156"/>
      <c r="J228" s="156"/>
      <c r="K228" s="156"/>
      <c r="L228" s="156"/>
      <c r="M228" s="156"/>
      <c r="N228" s="156"/>
      <c r="O228" s="156"/>
      <c r="P228" s="156"/>
      <c r="Q228" s="156"/>
      <c r="R228" s="156"/>
      <c r="S228" s="156"/>
      <c r="T228" s="156"/>
      <c r="U228" s="156"/>
      <c r="V228" s="156"/>
      <c r="W228" s="156"/>
      <c r="X228" s="156"/>
      <c r="Y228" s="147"/>
      <c r="Z228" s="147"/>
      <c r="AA228" s="147"/>
      <c r="AB228" s="147"/>
      <c r="AC228" s="147"/>
      <c r="AD228" s="147"/>
      <c r="AE228" s="147"/>
      <c r="AF228" s="147"/>
      <c r="AG228" s="147" t="s">
        <v>176</v>
      </c>
      <c r="AH228" s="147">
        <v>0</v>
      </c>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row>
    <row r="229" spans="1:60" outlineLevel="1" x14ac:dyDescent="0.2">
      <c r="A229" s="154"/>
      <c r="B229" s="155"/>
      <c r="C229" s="241"/>
      <c r="D229" s="242"/>
      <c r="E229" s="242"/>
      <c r="F229" s="242"/>
      <c r="G229" s="242"/>
      <c r="H229" s="156"/>
      <c r="I229" s="156"/>
      <c r="J229" s="156"/>
      <c r="K229" s="156"/>
      <c r="L229" s="156"/>
      <c r="M229" s="156"/>
      <c r="N229" s="156"/>
      <c r="O229" s="156"/>
      <c r="P229" s="156"/>
      <c r="Q229" s="156"/>
      <c r="R229" s="156"/>
      <c r="S229" s="156"/>
      <c r="T229" s="156"/>
      <c r="U229" s="156"/>
      <c r="V229" s="156"/>
      <c r="W229" s="156"/>
      <c r="X229" s="156"/>
      <c r="Y229" s="147"/>
      <c r="Z229" s="147"/>
      <c r="AA229" s="147"/>
      <c r="AB229" s="147"/>
      <c r="AC229" s="147"/>
      <c r="AD229" s="147"/>
      <c r="AE229" s="147"/>
      <c r="AF229" s="147"/>
      <c r="AG229" s="147" t="s">
        <v>178</v>
      </c>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row>
    <row r="230" spans="1:60" outlineLevel="1" x14ac:dyDescent="0.2">
      <c r="A230" s="169">
        <v>33</v>
      </c>
      <c r="B230" s="170" t="s">
        <v>609</v>
      </c>
      <c r="C230" s="179" t="s">
        <v>610</v>
      </c>
      <c r="D230" s="171" t="s">
        <v>167</v>
      </c>
      <c r="E230" s="172">
        <v>121.8</v>
      </c>
      <c r="F230" s="173"/>
      <c r="G230" s="174">
        <f>ROUND(E230*F230,2)</f>
        <v>0</v>
      </c>
      <c r="H230" s="173"/>
      <c r="I230" s="174">
        <f>ROUND(E230*H230,2)</f>
        <v>0</v>
      </c>
      <c r="J230" s="173"/>
      <c r="K230" s="174">
        <f>ROUND(E230*J230,2)</f>
        <v>0</v>
      </c>
      <c r="L230" s="174">
        <v>21</v>
      </c>
      <c r="M230" s="174">
        <f>G230*(1+L230/100)</f>
        <v>0</v>
      </c>
      <c r="N230" s="174">
        <v>0.17499999999999999</v>
      </c>
      <c r="O230" s="174">
        <f>ROUND(E230*N230,2)</f>
        <v>21.32</v>
      </c>
      <c r="P230" s="174">
        <v>0</v>
      </c>
      <c r="Q230" s="174">
        <f>ROUND(E230*P230,2)</f>
        <v>0</v>
      </c>
      <c r="R230" s="174" t="s">
        <v>436</v>
      </c>
      <c r="S230" s="174" t="s">
        <v>169</v>
      </c>
      <c r="T230" s="175" t="s">
        <v>170</v>
      </c>
      <c r="U230" s="156">
        <v>0</v>
      </c>
      <c r="V230" s="156">
        <f>ROUND(E230*U230,2)</f>
        <v>0</v>
      </c>
      <c r="W230" s="156"/>
      <c r="X230" s="156" t="s">
        <v>437</v>
      </c>
      <c r="Y230" s="147"/>
      <c r="Z230" s="147"/>
      <c r="AA230" s="147"/>
      <c r="AB230" s="147"/>
      <c r="AC230" s="147"/>
      <c r="AD230" s="147"/>
      <c r="AE230" s="147"/>
      <c r="AF230" s="147"/>
      <c r="AG230" s="147" t="s">
        <v>438</v>
      </c>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row>
    <row r="231" spans="1:60" outlineLevel="1" x14ac:dyDescent="0.2">
      <c r="A231" s="154"/>
      <c r="B231" s="155"/>
      <c r="C231" s="247" t="s">
        <v>528</v>
      </c>
      <c r="D231" s="248"/>
      <c r="E231" s="248"/>
      <c r="F231" s="248"/>
      <c r="G231" s="248"/>
      <c r="H231" s="156"/>
      <c r="I231" s="156"/>
      <c r="J231" s="156"/>
      <c r="K231" s="156"/>
      <c r="L231" s="156"/>
      <c r="M231" s="156"/>
      <c r="N231" s="156"/>
      <c r="O231" s="156"/>
      <c r="P231" s="156"/>
      <c r="Q231" s="156"/>
      <c r="R231" s="156"/>
      <c r="S231" s="156"/>
      <c r="T231" s="156"/>
      <c r="U231" s="156"/>
      <c r="V231" s="156"/>
      <c r="W231" s="156"/>
      <c r="X231" s="156"/>
      <c r="Y231" s="147"/>
      <c r="Z231" s="147"/>
      <c r="AA231" s="147"/>
      <c r="AB231" s="147"/>
      <c r="AC231" s="147"/>
      <c r="AD231" s="147"/>
      <c r="AE231" s="147"/>
      <c r="AF231" s="147"/>
      <c r="AG231" s="147" t="s">
        <v>238</v>
      </c>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row>
    <row r="232" spans="1:60" outlineLevel="1" x14ac:dyDescent="0.2">
      <c r="A232" s="154"/>
      <c r="B232" s="155"/>
      <c r="C232" s="249" t="s">
        <v>529</v>
      </c>
      <c r="D232" s="250"/>
      <c r="E232" s="250"/>
      <c r="F232" s="250"/>
      <c r="G232" s="250"/>
      <c r="H232" s="156"/>
      <c r="I232" s="156"/>
      <c r="J232" s="156"/>
      <c r="K232" s="156"/>
      <c r="L232" s="156"/>
      <c r="M232" s="156"/>
      <c r="N232" s="156"/>
      <c r="O232" s="156"/>
      <c r="P232" s="156"/>
      <c r="Q232" s="156"/>
      <c r="R232" s="156"/>
      <c r="S232" s="156"/>
      <c r="T232" s="156"/>
      <c r="U232" s="156"/>
      <c r="V232" s="156"/>
      <c r="W232" s="156"/>
      <c r="X232" s="156"/>
      <c r="Y232" s="147"/>
      <c r="Z232" s="147"/>
      <c r="AA232" s="147"/>
      <c r="AB232" s="147"/>
      <c r="AC232" s="147"/>
      <c r="AD232" s="147"/>
      <c r="AE232" s="147"/>
      <c r="AF232" s="147"/>
      <c r="AG232" s="147" t="s">
        <v>238</v>
      </c>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row>
    <row r="233" spans="1:60" outlineLevel="1" x14ac:dyDescent="0.2">
      <c r="A233" s="154"/>
      <c r="B233" s="155"/>
      <c r="C233" s="249" t="s">
        <v>513</v>
      </c>
      <c r="D233" s="250"/>
      <c r="E233" s="250"/>
      <c r="F233" s="250"/>
      <c r="G233" s="250"/>
      <c r="H233" s="156"/>
      <c r="I233" s="156"/>
      <c r="J233" s="156"/>
      <c r="K233" s="156"/>
      <c r="L233" s="156"/>
      <c r="M233" s="156"/>
      <c r="N233" s="156"/>
      <c r="O233" s="156"/>
      <c r="P233" s="156"/>
      <c r="Q233" s="156"/>
      <c r="R233" s="156"/>
      <c r="S233" s="156"/>
      <c r="T233" s="156"/>
      <c r="U233" s="156"/>
      <c r="V233" s="156"/>
      <c r="W233" s="156"/>
      <c r="X233" s="156"/>
      <c r="Y233" s="147"/>
      <c r="Z233" s="147"/>
      <c r="AA233" s="147"/>
      <c r="AB233" s="147"/>
      <c r="AC233" s="147"/>
      <c r="AD233" s="147"/>
      <c r="AE233" s="147"/>
      <c r="AF233" s="147"/>
      <c r="AG233" s="147" t="s">
        <v>238</v>
      </c>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row>
    <row r="234" spans="1:60" outlineLevel="1" x14ac:dyDescent="0.2">
      <c r="A234" s="154"/>
      <c r="B234" s="155"/>
      <c r="C234" s="180" t="s">
        <v>530</v>
      </c>
      <c r="D234" s="157"/>
      <c r="E234" s="158">
        <v>121.8</v>
      </c>
      <c r="F234" s="156"/>
      <c r="G234" s="156"/>
      <c r="H234" s="156"/>
      <c r="I234" s="156"/>
      <c r="J234" s="156"/>
      <c r="K234" s="156"/>
      <c r="L234" s="156"/>
      <c r="M234" s="156"/>
      <c r="N234" s="156"/>
      <c r="O234" s="156"/>
      <c r="P234" s="156"/>
      <c r="Q234" s="156"/>
      <c r="R234" s="156"/>
      <c r="S234" s="156"/>
      <c r="T234" s="156"/>
      <c r="U234" s="156"/>
      <c r="V234" s="156"/>
      <c r="W234" s="156"/>
      <c r="X234" s="156"/>
      <c r="Y234" s="147"/>
      <c r="Z234" s="147"/>
      <c r="AA234" s="147"/>
      <c r="AB234" s="147"/>
      <c r="AC234" s="147"/>
      <c r="AD234" s="147"/>
      <c r="AE234" s="147"/>
      <c r="AF234" s="147"/>
      <c r="AG234" s="147" t="s">
        <v>176</v>
      </c>
      <c r="AH234" s="147">
        <v>0</v>
      </c>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row>
    <row r="235" spans="1:60" outlineLevel="1" x14ac:dyDescent="0.2">
      <c r="A235" s="154"/>
      <c r="B235" s="155"/>
      <c r="C235" s="241"/>
      <c r="D235" s="242"/>
      <c r="E235" s="242"/>
      <c r="F235" s="242"/>
      <c r="G235" s="242"/>
      <c r="H235" s="156"/>
      <c r="I235" s="156"/>
      <c r="J235" s="156"/>
      <c r="K235" s="156"/>
      <c r="L235" s="156"/>
      <c r="M235" s="156"/>
      <c r="N235" s="156"/>
      <c r="O235" s="156"/>
      <c r="P235" s="156"/>
      <c r="Q235" s="156"/>
      <c r="R235" s="156"/>
      <c r="S235" s="156"/>
      <c r="T235" s="156"/>
      <c r="U235" s="156"/>
      <c r="V235" s="156"/>
      <c r="W235" s="156"/>
      <c r="X235" s="156"/>
      <c r="Y235" s="147"/>
      <c r="Z235" s="147"/>
      <c r="AA235" s="147"/>
      <c r="AB235" s="147"/>
      <c r="AC235" s="147"/>
      <c r="AD235" s="147"/>
      <c r="AE235" s="147"/>
      <c r="AF235" s="147"/>
      <c r="AG235" s="147" t="s">
        <v>178</v>
      </c>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row>
    <row r="236" spans="1:60" x14ac:dyDescent="0.2">
      <c r="A236" s="163" t="s">
        <v>163</v>
      </c>
      <c r="B236" s="164" t="s">
        <v>94</v>
      </c>
      <c r="C236" s="178" t="s">
        <v>95</v>
      </c>
      <c r="D236" s="165"/>
      <c r="E236" s="166"/>
      <c r="F236" s="167"/>
      <c r="G236" s="167">
        <f>SUMIF(AG237:AG241,"&lt;&gt;NOR",G237:G241)</f>
        <v>0</v>
      </c>
      <c r="H236" s="167"/>
      <c r="I236" s="167">
        <f>SUM(I237:I241)</f>
        <v>0</v>
      </c>
      <c r="J236" s="167"/>
      <c r="K236" s="167">
        <f>SUM(K237:K241)</f>
        <v>0</v>
      </c>
      <c r="L236" s="167"/>
      <c r="M236" s="167">
        <f>SUM(M237:M241)</f>
        <v>0</v>
      </c>
      <c r="N236" s="167"/>
      <c r="O236" s="167">
        <f>SUM(O237:O241)</f>
        <v>0</v>
      </c>
      <c r="P236" s="167"/>
      <c r="Q236" s="167">
        <f>SUM(Q237:Q241)</f>
        <v>0</v>
      </c>
      <c r="R236" s="167"/>
      <c r="S236" s="167"/>
      <c r="T236" s="168"/>
      <c r="U236" s="162"/>
      <c r="V236" s="162">
        <f>SUM(V237:V241)</f>
        <v>0</v>
      </c>
      <c r="W236" s="162"/>
      <c r="X236" s="162"/>
      <c r="AG236" t="s">
        <v>164</v>
      </c>
    </row>
    <row r="237" spans="1:60" outlineLevel="1" x14ac:dyDescent="0.2">
      <c r="A237" s="169">
        <v>34</v>
      </c>
      <c r="B237" s="170" t="s">
        <v>611</v>
      </c>
      <c r="C237" s="179" t="s">
        <v>612</v>
      </c>
      <c r="D237" s="171" t="s">
        <v>467</v>
      </c>
      <c r="E237" s="172">
        <v>575</v>
      </c>
      <c r="F237" s="173"/>
      <c r="G237" s="174">
        <f>ROUND(E237*F237,2)</f>
        <v>0</v>
      </c>
      <c r="H237" s="173"/>
      <c r="I237" s="174">
        <f>ROUND(E237*H237,2)</f>
        <v>0</v>
      </c>
      <c r="J237" s="173"/>
      <c r="K237" s="174">
        <f>ROUND(E237*J237,2)</f>
        <v>0</v>
      </c>
      <c r="L237" s="174">
        <v>21</v>
      </c>
      <c r="M237" s="174">
        <f>G237*(1+L237/100)</f>
        <v>0</v>
      </c>
      <c r="N237" s="174">
        <v>0</v>
      </c>
      <c r="O237" s="174">
        <f>ROUND(E237*N237,2)</f>
        <v>0</v>
      </c>
      <c r="P237" s="174">
        <v>0</v>
      </c>
      <c r="Q237" s="174">
        <f>ROUND(E237*P237,2)</f>
        <v>0</v>
      </c>
      <c r="R237" s="174"/>
      <c r="S237" s="174" t="s">
        <v>169</v>
      </c>
      <c r="T237" s="175" t="s">
        <v>374</v>
      </c>
      <c r="U237" s="156">
        <v>0</v>
      </c>
      <c r="V237" s="156">
        <f>ROUND(E237*U237,2)</f>
        <v>0</v>
      </c>
      <c r="W237" s="156"/>
      <c r="X237" s="156" t="s">
        <v>356</v>
      </c>
      <c r="Y237" s="147"/>
      <c r="Z237" s="147"/>
      <c r="AA237" s="147"/>
      <c r="AB237" s="147"/>
      <c r="AC237" s="147"/>
      <c r="AD237" s="147"/>
      <c r="AE237" s="147"/>
      <c r="AF237" s="147"/>
      <c r="AG237" s="147" t="s">
        <v>357</v>
      </c>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row>
    <row r="238" spans="1:60" outlineLevel="1" x14ac:dyDescent="0.2">
      <c r="A238" s="154"/>
      <c r="B238" s="155"/>
      <c r="C238" s="247" t="s">
        <v>358</v>
      </c>
      <c r="D238" s="248"/>
      <c r="E238" s="248"/>
      <c r="F238" s="248"/>
      <c r="G238" s="248"/>
      <c r="H238" s="156"/>
      <c r="I238" s="156"/>
      <c r="J238" s="156"/>
      <c r="K238" s="156"/>
      <c r="L238" s="156"/>
      <c r="M238" s="156"/>
      <c r="N238" s="156"/>
      <c r="O238" s="156"/>
      <c r="P238" s="156"/>
      <c r="Q238" s="156"/>
      <c r="R238" s="156"/>
      <c r="S238" s="156"/>
      <c r="T238" s="156"/>
      <c r="U238" s="156"/>
      <c r="V238" s="156"/>
      <c r="W238" s="156"/>
      <c r="X238" s="156"/>
      <c r="Y238" s="147"/>
      <c r="Z238" s="147"/>
      <c r="AA238" s="147"/>
      <c r="AB238" s="147"/>
      <c r="AC238" s="147"/>
      <c r="AD238" s="147"/>
      <c r="AE238" s="147"/>
      <c r="AF238" s="147"/>
      <c r="AG238" s="147" t="s">
        <v>238</v>
      </c>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row>
    <row r="239" spans="1:60" outlineLevel="1" x14ac:dyDescent="0.2">
      <c r="A239" s="154"/>
      <c r="B239" s="155"/>
      <c r="C239" s="249" t="s">
        <v>613</v>
      </c>
      <c r="D239" s="250"/>
      <c r="E239" s="250"/>
      <c r="F239" s="250"/>
      <c r="G239" s="250"/>
      <c r="H239" s="156"/>
      <c r="I239" s="156"/>
      <c r="J239" s="156"/>
      <c r="K239" s="156"/>
      <c r="L239" s="156"/>
      <c r="M239" s="156"/>
      <c r="N239" s="156"/>
      <c r="O239" s="156"/>
      <c r="P239" s="156"/>
      <c r="Q239" s="156"/>
      <c r="R239" s="156"/>
      <c r="S239" s="156"/>
      <c r="T239" s="156"/>
      <c r="U239" s="156"/>
      <c r="V239" s="156"/>
      <c r="W239" s="156"/>
      <c r="X239" s="156"/>
      <c r="Y239" s="147"/>
      <c r="Z239" s="147"/>
      <c r="AA239" s="147"/>
      <c r="AB239" s="147"/>
      <c r="AC239" s="147"/>
      <c r="AD239" s="147"/>
      <c r="AE239" s="147"/>
      <c r="AF239" s="147"/>
      <c r="AG239" s="147" t="s">
        <v>238</v>
      </c>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row>
    <row r="240" spans="1:60" outlineLevel="1" x14ac:dyDescent="0.2">
      <c r="A240" s="154"/>
      <c r="B240" s="155"/>
      <c r="C240" s="180" t="s">
        <v>614</v>
      </c>
      <c r="D240" s="157"/>
      <c r="E240" s="158">
        <v>575</v>
      </c>
      <c r="F240" s="156"/>
      <c r="G240" s="156"/>
      <c r="H240" s="156"/>
      <c r="I240" s="156"/>
      <c r="J240" s="156"/>
      <c r="K240" s="156"/>
      <c r="L240" s="156"/>
      <c r="M240" s="156"/>
      <c r="N240" s="156"/>
      <c r="O240" s="156"/>
      <c r="P240" s="156"/>
      <c r="Q240" s="156"/>
      <c r="R240" s="156"/>
      <c r="S240" s="156"/>
      <c r="T240" s="156"/>
      <c r="U240" s="156"/>
      <c r="V240" s="156"/>
      <c r="W240" s="156"/>
      <c r="X240" s="156"/>
      <c r="Y240" s="147"/>
      <c r="Z240" s="147"/>
      <c r="AA240" s="147"/>
      <c r="AB240" s="147"/>
      <c r="AC240" s="147"/>
      <c r="AD240" s="147"/>
      <c r="AE240" s="147"/>
      <c r="AF240" s="147"/>
      <c r="AG240" s="147" t="s">
        <v>176</v>
      </c>
      <c r="AH240" s="147">
        <v>0</v>
      </c>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row>
    <row r="241" spans="1:60" outlineLevel="1" x14ac:dyDescent="0.2">
      <c r="A241" s="154"/>
      <c r="B241" s="155"/>
      <c r="C241" s="241"/>
      <c r="D241" s="242"/>
      <c r="E241" s="242"/>
      <c r="F241" s="242"/>
      <c r="G241" s="242"/>
      <c r="H241" s="156"/>
      <c r="I241" s="156"/>
      <c r="J241" s="156"/>
      <c r="K241" s="156"/>
      <c r="L241" s="156"/>
      <c r="M241" s="156"/>
      <c r="N241" s="156"/>
      <c r="O241" s="156"/>
      <c r="P241" s="156"/>
      <c r="Q241" s="156"/>
      <c r="R241" s="156"/>
      <c r="S241" s="156"/>
      <c r="T241" s="156"/>
      <c r="U241" s="156"/>
      <c r="V241" s="156"/>
      <c r="W241" s="156"/>
      <c r="X241" s="156"/>
      <c r="Y241" s="147"/>
      <c r="Z241" s="147"/>
      <c r="AA241" s="147"/>
      <c r="AB241" s="147"/>
      <c r="AC241" s="147"/>
      <c r="AD241" s="147"/>
      <c r="AE241" s="147"/>
      <c r="AF241" s="147"/>
      <c r="AG241" s="147" t="s">
        <v>178</v>
      </c>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row>
    <row r="242" spans="1:60" x14ac:dyDescent="0.2">
      <c r="A242" s="163" t="s">
        <v>163</v>
      </c>
      <c r="B242" s="164" t="s">
        <v>96</v>
      </c>
      <c r="C242" s="178" t="s">
        <v>97</v>
      </c>
      <c r="D242" s="165"/>
      <c r="E242" s="166"/>
      <c r="F242" s="167"/>
      <c r="G242" s="167">
        <f>SUMIF(AG243:AG249,"&lt;&gt;NOR",G243:G249)</f>
        <v>0</v>
      </c>
      <c r="H242" s="167"/>
      <c r="I242" s="167">
        <f>SUM(I243:I249)</f>
        <v>0</v>
      </c>
      <c r="J242" s="167"/>
      <c r="K242" s="167">
        <f>SUM(K243:K249)</f>
        <v>0</v>
      </c>
      <c r="L242" s="167"/>
      <c r="M242" s="167">
        <f>SUM(M243:M249)</f>
        <v>0</v>
      </c>
      <c r="N242" s="167"/>
      <c r="O242" s="167">
        <f>SUM(O243:O249)</f>
        <v>213.16</v>
      </c>
      <c r="P242" s="167"/>
      <c r="Q242" s="167">
        <f>SUM(Q243:Q249)</f>
        <v>0</v>
      </c>
      <c r="R242" s="167"/>
      <c r="S242" s="167"/>
      <c r="T242" s="168"/>
      <c r="U242" s="162"/>
      <c r="V242" s="162">
        <f>SUM(V243:V249)</f>
        <v>270.99</v>
      </c>
      <c r="W242" s="162"/>
      <c r="X242" s="162"/>
      <c r="AG242" t="s">
        <v>164</v>
      </c>
    </row>
    <row r="243" spans="1:60" outlineLevel="1" x14ac:dyDescent="0.2">
      <c r="A243" s="169">
        <v>35</v>
      </c>
      <c r="B243" s="170" t="s">
        <v>615</v>
      </c>
      <c r="C243" s="179" t="s">
        <v>616</v>
      </c>
      <c r="D243" s="171" t="s">
        <v>243</v>
      </c>
      <c r="E243" s="172">
        <v>84.42</v>
      </c>
      <c r="F243" s="173"/>
      <c r="G243" s="174">
        <f>ROUND(E243*F243,2)</f>
        <v>0</v>
      </c>
      <c r="H243" s="173"/>
      <c r="I243" s="174">
        <f>ROUND(E243*H243,2)</f>
        <v>0</v>
      </c>
      <c r="J243" s="173"/>
      <c r="K243" s="174">
        <f>ROUND(E243*J243,2)</f>
        <v>0</v>
      </c>
      <c r="L243" s="174">
        <v>21</v>
      </c>
      <c r="M243" s="174">
        <f>G243*(1+L243/100)</f>
        <v>0</v>
      </c>
      <c r="N243" s="174">
        <v>2.5249999999999999</v>
      </c>
      <c r="O243" s="174">
        <f>ROUND(E243*N243,2)</f>
        <v>213.16</v>
      </c>
      <c r="P243" s="174">
        <v>0</v>
      </c>
      <c r="Q243" s="174">
        <f>ROUND(E243*P243,2)</f>
        <v>0</v>
      </c>
      <c r="R243" s="174" t="s">
        <v>444</v>
      </c>
      <c r="S243" s="174" t="s">
        <v>169</v>
      </c>
      <c r="T243" s="175" t="s">
        <v>170</v>
      </c>
      <c r="U243" s="156">
        <v>3.21</v>
      </c>
      <c r="V243" s="156">
        <f>ROUND(E243*U243,2)</f>
        <v>270.99</v>
      </c>
      <c r="W243" s="156"/>
      <c r="X243" s="156" t="s">
        <v>171</v>
      </c>
      <c r="Y243" s="147"/>
      <c r="Z243" s="147"/>
      <c r="AA243" s="147"/>
      <c r="AB243" s="147"/>
      <c r="AC243" s="147"/>
      <c r="AD243" s="147"/>
      <c r="AE243" s="147"/>
      <c r="AF243" s="147"/>
      <c r="AG243" s="147" t="s">
        <v>172</v>
      </c>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row>
    <row r="244" spans="1:60" outlineLevel="1" x14ac:dyDescent="0.2">
      <c r="A244" s="154"/>
      <c r="B244" s="155"/>
      <c r="C244" s="245" t="s">
        <v>617</v>
      </c>
      <c r="D244" s="246"/>
      <c r="E244" s="246"/>
      <c r="F244" s="246"/>
      <c r="G244" s="246"/>
      <c r="H244" s="156"/>
      <c r="I244" s="156"/>
      <c r="J244" s="156"/>
      <c r="K244" s="156"/>
      <c r="L244" s="156"/>
      <c r="M244" s="156"/>
      <c r="N244" s="156"/>
      <c r="O244" s="156"/>
      <c r="P244" s="156"/>
      <c r="Q244" s="156"/>
      <c r="R244" s="156"/>
      <c r="S244" s="156"/>
      <c r="T244" s="156"/>
      <c r="U244" s="156"/>
      <c r="V244" s="156"/>
      <c r="W244" s="156"/>
      <c r="X244" s="156"/>
      <c r="Y244" s="147"/>
      <c r="Z244" s="147"/>
      <c r="AA244" s="147"/>
      <c r="AB244" s="147"/>
      <c r="AC244" s="147"/>
      <c r="AD244" s="147"/>
      <c r="AE244" s="147"/>
      <c r="AF244" s="147"/>
      <c r="AG244" s="147" t="s">
        <v>174</v>
      </c>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row>
    <row r="245" spans="1:60" outlineLevel="1" x14ac:dyDescent="0.2">
      <c r="A245" s="154"/>
      <c r="B245" s="155"/>
      <c r="C245" s="249" t="s">
        <v>618</v>
      </c>
      <c r="D245" s="250"/>
      <c r="E245" s="250"/>
      <c r="F245" s="250"/>
      <c r="G245" s="250"/>
      <c r="H245" s="156"/>
      <c r="I245" s="156"/>
      <c r="J245" s="156"/>
      <c r="K245" s="156"/>
      <c r="L245" s="156"/>
      <c r="M245" s="156"/>
      <c r="N245" s="156"/>
      <c r="O245" s="156"/>
      <c r="P245" s="156"/>
      <c r="Q245" s="156"/>
      <c r="R245" s="156"/>
      <c r="S245" s="156"/>
      <c r="T245" s="156"/>
      <c r="U245" s="156"/>
      <c r="V245" s="156"/>
      <c r="W245" s="156"/>
      <c r="X245" s="156"/>
      <c r="Y245" s="147"/>
      <c r="Z245" s="147"/>
      <c r="AA245" s="147"/>
      <c r="AB245" s="147"/>
      <c r="AC245" s="147"/>
      <c r="AD245" s="147"/>
      <c r="AE245" s="147"/>
      <c r="AF245" s="147"/>
      <c r="AG245" s="147" t="s">
        <v>238</v>
      </c>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row>
    <row r="246" spans="1:60" outlineLevel="1" x14ac:dyDescent="0.2">
      <c r="A246" s="154"/>
      <c r="B246" s="155"/>
      <c r="C246" s="180" t="s">
        <v>619</v>
      </c>
      <c r="D246" s="157"/>
      <c r="E246" s="158"/>
      <c r="F246" s="156"/>
      <c r="G246" s="156"/>
      <c r="H246" s="156"/>
      <c r="I246" s="156"/>
      <c r="J246" s="156"/>
      <c r="K246" s="156"/>
      <c r="L246" s="156"/>
      <c r="M246" s="156"/>
      <c r="N246" s="156"/>
      <c r="O246" s="156"/>
      <c r="P246" s="156"/>
      <c r="Q246" s="156"/>
      <c r="R246" s="156"/>
      <c r="S246" s="156"/>
      <c r="T246" s="156"/>
      <c r="U246" s="156"/>
      <c r="V246" s="156"/>
      <c r="W246" s="156"/>
      <c r="X246" s="156"/>
      <c r="Y246" s="147"/>
      <c r="Z246" s="147"/>
      <c r="AA246" s="147"/>
      <c r="AB246" s="147"/>
      <c r="AC246" s="147"/>
      <c r="AD246" s="147"/>
      <c r="AE246" s="147"/>
      <c r="AF246" s="147"/>
      <c r="AG246" s="147" t="s">
        <v>176</v>
      </c>
      <c r="AH246" s="147">
        <v>0</v>
      </c>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row>
    <row r="247" spans="1:60" outlineLevel="1" x14ac:dyDescent="0.2">
      <c r="A247" s="154"/>
      <c r="B247" s="155"/>
      <c r="C247" s="180" t="s">
        <v>620</v>
      </c>
      <c r="D247" s="157"/>
      <c r="E247" s="158">
        <v>50.4</v>
      </c>
      <c r="F247" s="156"/>
      <c r="G247" s="156"/>
      <c r="H247" s="156"/>
      <c r="I247" s="156"/>
      <c r="J247" s="156"/>
      <c r="K247" s="156"/>
      <c r="L247" s="156"/>
      <c r="M247" s="156"/>
      <c r="N247" s="156"/>
      <c r="O247" s="156"/>
      <c r="P247" s="156"/>
      <c r="Q247" s="156"/>
      <c r="R247" s="156"/>
      <c r="S247" s="156"/>
      <c r="T247" s="156"/>
      <c r="U247" s="156"/>
      <c r="V247" s="156"/>
      <c r="W247" s="156"/>
      <c r="X247" s="156"/>
      <c r="Y247" s="147"/>
      <c r="Z247" s="147"/>
      <c r="AA247" s="147"/>
      <c r="AB247" s="147"/>
      <c r="AC247" s="147"/>
      <c r="AD247" s="147"/>
      <c r="AE247" s="147"/>
      <c r="AF247" s="147"/>
      <c r="AG247" s="147" t="s">
        <v>176</v>
      </c>
      <c r="AH247" s="147">
        <v>0</v>
      </c>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row>
    <row r="248" spans="1:60" outlineLevel="1" x14ac:dyDescent="0.2">
      <c r="A248" s="154"/>
      <c r="B248" s="155"/>
      <c r="C248" s="180" t="s">
        <v>621</v>
      </c>
      <c r="D248" s="157"/>
      <c r="E248" s="158">
        <v>34.020000000000003</v>
      </c>
      <c r="F248" s="156"/>
      <c r="G248" s="156"/>
      <c r="H248" s="156"/>
      <c r="I248" s="156"/>
      <c r="J248" s="156"/>
      <c r="K248" s="156"/>
      <c r="L248" s="156"/>
      <c r="M248" s="156"/>
      <c r="N248" s="156"/>
      <c r="O248" s="156"/>
      <c r="P248" s="156"/>
      <c r="Q248" s="156"/>
      <c r="R248" s="156"/>
      <c r="S248" s="156"/>
      <c r="T248" s="156"/>
      <c r="U248" s="156"/>
      <c r="V248" s="156"/>
      <c r="W248" s="156"/>
      <c r="X248" s="156"/>
      <c r="Y248" s="147"/>
      <c r="Z248" s="147"/>
      <c r="AA248" s="147"/>
      <c r="AB248" s="147"/>
      <c r="AC248" s="147"/>
      <c r="AD248" s="147"/>
      <c r="AE248" s="147"/>
      <c r="AF248" s="147"/>
      <c r="AG248" s="147" t="s">
        <v>176</v>
      </c>
      <c r="AH248" s="147">
        <v>0</v>
      </c>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row>
    <row r="249" spans="1:60" outlineLevel="1" x14ac:dyDescent="0.2">
      <c r="A249" s="154"/>
      <c r="B249" s="155"/>
      <c r="C249" s="241"/>
      <c r="D249" s="242"/>
      <c r="E249" s="242"/>
      <c r="F249" s="242"/>
      <c r="G249" s="242"/>
      <c r="H249" s="156"/>
      <c r="I249" s="156"/>
      <c r="J249" s="156"/>
      <c r="K249" s="156"/>
      <c r="L249" s="156"/>
      <c r="M249" s="156"/>
      <c r="N249" s="156"/>
      <c r="O249" s="156"/>
      <c r="P249" s="156"/>
      <c r="Q249" s="156"/>
      <c r="R249" s="156"/>
      <c r="S249" s="156"/>
      <c r="T249" s="156"/>
      <c r="U249" s="156"/>
      <c r="V249" s="156"/>
      <c r="W249" s="156"/>
      <c r="X249" s="156"/>
      <c r="Y249" s="147"/>
      <c r="Z249" s="147"/>
      <c r="AA249" s="147"/>
      <c r="AB249" s="147"/>
      <c r="AC249" s="147"/>
      <c r="AD249" s="147"/>
      <c r="AE249" s="147"/>
      <c r="AF249" s="147"/>
      <c r="AG249" s="147" t="s">
        <v>178</v>
      </c>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row>
    <row r="250" spans="1:60" x14ac:dyDescent="0.2">
      <c r="A250" s="163" t="s">
        <v>163</v>
      </c>
      <c r="B250" s="164" t="s">
        <v>98</v>
      </c>
      <c r="C250" s="178" t="s">
        <v>99</v>
      </c>
      <c r="D250" s="165"/>
      <c r="E250" s="166"/>
      <c r="F250" s="167"/>
      <c r="G250" s="167">
        <f>SUMIF(AG251:AG270,"&lt;&gt;NOR",G251:G270)</f>
        <v>0</v>
      </c>
      <c r="H250" s="167"/>
      <c r="I250" s="167">
        <f>SUM(I251:I270)</f>
        <v>0</v>
      </c>
      <c r="J250" s="167"/>
      <c r="K250" s="167">
        <f>SUM(K251:K270)</f>
        <v>0</v>
      </c>
      <c r="L250" s="167"/>
      <c r="M250" s="167">
        <f>SUM(M251:M270)</f>
        <v>0</v>
      </c>
      <c r="N250" s="167"/>
      <c r="O250" s="167">
        <f>SUM(O251:O270)</f>
        <v>25.360000000000003</v>
      </c>
      <c r="P250" s="167"/>
      <c r="Q250" s="167">
        <f>SUM(Q251:Q270)</f>
        <v>0</v>
      </c>
      <c r="R250" s="167"/>
      <c r="S250" s="167"/>
      <c r="T250" s="168"/>
      <c r="U250" s="162"/>
      <c r="V250" s="162">
        <f>SUM(V251:V270)</f>
        <v>0.28999999999999998</v>
      </c>
      <c r="W250" s="162"/>
      <c r="X250" s="162"/>
      <c r="AG250" t="s">
        <v>164</v>
      </c>
    </row>
    <row r="251" spans="1:60" ht="22.5" outlineLevel="1" x14ac:dyDescent="0.2">
      <c r="A251" s="169">
        <v>36</v>
      </c>
      <c r="B251" s="170" t="s">
        <v>622</v>
      </c>
      <c r="C251" s="179" t="s">
        <v>623</v>
      </c>
      <c r="D251" s="171" t="s">
        <v>230</v>
      </c>
      <c r="E251" s="172">
        <v>4.2</v>
      </c>
      <c r="F251" s="173"/>
      <c r="G251" s="174">
        <f>ROUND(E251*F251,2)</f>
        <v>0</v>
      </c>
      <c r="H251" s="173"/>
      <c r="I251" s="174">
        <f>ROUND(E251*H251,2)</f>
        <v>0</v>
      </c>
      <c r="J251" s="173"/>
      <c r="K251" s="174">
        <f>ROUND(E251*J251,2)</f>
        <v>0</v>
      </c>
      <c r="L251" s="174">
        <v>21</v>
      </c>
      <c r="M251" s="174">
        <f>G251*(1+L251/100)</f>
        <v>0</v>
      </c>
      <c r="N251" s="174">
        <v>1.6100000000000001E-3</v>
      </c>
      <c r="O251" s="174">
        <f>ROUND(E251*N251,2)</f>
        <v>0.01</v>
      </c>
      <c r="P251" s="174">
        <v>0</v>
      </c>
      <c r="Q251" s="174">
        <f>ROUND(E251*P251,2)</f>
        <v>0</v>
      </c>
      <c r="R251" s="174"/>
      <c r="S251" s="174" t="s">
        <v>624</v>
      </c>
      <c r="T251" s="175" t="s">
        <v>170</v>
      </c>
      <c r="U251" s="156">
        <v>7.0000000000000007E-2</v>
      </c>
      <c r="V251" s="156">
        <f>ROUND(E251*U251,2)</f>
        <v>0.28999999999999998</v>
      </c>
      <c r="W251" s="156"/>
      <c r="X251" s="156" t="s">
        <v>171</v>
      </c>
      <c r="Y251" s="147"/>
      <c r="Z251" s="147"/>
      <c r="AA251" s="147"/>
      <c r="AB251" s="147"/>
      <c r="AC251" s="147"/>
      <c r="AD251" s="147"/>
      <c r="AE251" s="147"/>
      <c r="AF251" s="147"/>
      <c r="AG251" s="147" t="s">
        <v>172</v>
      </c>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row>
    <row r="252" spans="1:60" outlineLevel="1" x14ac:dyDescent="0.2">
      <c r="A252" s="154"/>
      <c r="B252" s="155"/>
      <c r="C252" s="247" t="s">
        <v>625</v>
      </c>
      <c r="D252" s="248"/>
      <c r="E252" s="248"/>
      <c r="F252" s="248"/>
      <c r="G252" s="248"/>
      <c r="H252" s="156"/>
      <c r="I252" s="156"/>
      <c r="J252" s="156"/>
      <c r="K252" s="156"/>
      <c r="L252" s="156"/>
      <c r="M252" s="156"/>
      <c r="N252" s="156"/>
      <c r="O252" s="156"/>
      <c r="P252" s="156"/>
      <c r="Q252" s="156"/>
      <c r="R252" s="156"/>
      <c r="S252" s="156"/>
      <c r="T252" s="156"/>
      <c r="U252" s="156"/>
      <c r="V252" s="156"/>
      <c r="W252" s="156"/>
      <c r="X252" s="156"/>
      <c r="Y252" s="147"/>
      <c r="Z252" s="147"/>
      <c r="AA252" s="147"/>
      <c r="AB252" s="147"/>
      <c r="AC252" s="147"/>
      <c r="AD252" s="147"/>
      <c r="AE252" s="147"/>
      <c r="AF252" s="147"/>
      <c r="AG252" s="147" t="s">
        <v>238</v>
      </c>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row>
    <row r="253" spans="1:60" outlineLevel="1" x14ac:dyDescent="0.2">
      <c r="A253" s="154"/>
      <c r="B253" s="155"/>
      <c r="C253" s="180" t="s">
        <v>626</v>
      </c>
      <c r="D253" s="157"/>
      <c r="E253" s="158">
        <v>4.2</v>
      </c>
      <c r="F253" s="156"/>
      <c r="G253" s="156"/>
      <c r="H253" s="156"/>
      <c r="I253" s="156"/>
      <c r="J253" s="156"/>
      <c r="K253" s="156"/>
      <c r="L253" s="156"/>
      <c r="M253" s="156"/>
      <c r="N253" s="156"/>
      <c r="O253" s="156"/>
      <c r="P253" s="156"/>
      <c r="Q253" s="156"/>
      <c r="R253" s="156"/>
      <c r="S253" s="156"/>
      <c r="T253" s="156"/>
      <c r="U253" s="156"/>
      <c r="V253" s="156"/>
      <c r="W253" s="156"/>
      <c r="X253" s="156"/>
      <c r="Y253" s="147"/>
      <c r="Z253" s="147"/>
      <c r="AA253" s="147"/>
      <c r="AB253" s="147"/>
      <c r="AC253" s="147"/>
      <c r="AD253" s="147"/>
      <c r="AE253" s="147"/>
      <c r="AF253" s="147"/>
      <c r="AG253" s="147" t="s">
        <v>176</v>
      </c>
      <c r="AH253" s="147">
        <v>0</v>
      </c>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row>
    <row r="254" spans="1:60" outlineLevel="1" x14ac:dyDescent="0.2">
      <c r="A254" s="154"/>
      <c r="B254" s="155"/>
      <c r="C254" s="241"/>
      <c r="D254" s="242"/>
      <c r="E254" s="242"/>
      <c r="F254" s="242"/>
      <c r="G254" s="242"/>
      <c r="H254" s="156"/>
      <c r="I254" s="156"/>
      <c r="J254" s="156"/>
      <c r="K254" s="156"/>
      <c r="L254" s="156"/>
      <c r="M254" s="156"/>
      <c r="N254" s="156"/>
      <c r="O254" s="156"/>
      <c r="P254" s="156"/>
      <c r="Q254" s="156"/>
      <c r="R254" s="156"/>
      <c r="S254" s="156"/>
      <c r="T254" s="156"/>
      <c r="U254" s="156"/>
      <c r="V254" s="156"/>
      <c r="W254" s="156"/>
      <c r="X254" s="156"/>
      <c r="Y254" s="147"/>
      <c r="Z254" s="147"/>
      <c r="AA254" s="147"/>
      <c r="AB254" s="147"/>
      <c r="AC254" s="147"/>
      <c r="AD254" s="147"/>
      <c r="AE254" s="147"/>
      <c r="AF254" s="147"/>
      <c r="AG254" s="147" t="s">
        <v>178</v>
      </c>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row>
    <row r="255" spans="1:60" outlineLevel="1" x14ac:dyDescent="0.2">
      <c r="A255" s="169">
        <v>37</v>
      </c>
      <c r="B255" s="170" t="s">
        <v>627</v>
      </c>
      <c r="C255" s="179" t="s">
        <v>628</v>
      </c>
      <c r="D255" s="171" t="s">
        <v>230</v>
      </c>
      <c r="E255" s="172">
        <v>630</v>
      </c>
      <c r="F255" s="173"/>
      <c r="G255" s="174">
        <f>ROUND(E255*F255,2)</f>
        <v>0</v>
      </c>
      <c r="H255" s="173"/>
      <c r="I255" s="174">
        <f>ROUND(E255*H255,2)</f>
        <v>0</v>
      </c>
      <c r="J255" s="173"/>
      <c r="K255" s="174">
        <f>ROUND(E255*J255,2)</f>
        <v>0</v>
      </c>
      <c r="L255" s="174">
        <v>21</v>
      </c>
      <c r="M255" s="174">
        <f>G255*(1+L255/100)</f>
        <v>0</v>
      </c>
      <c r="N255" s="174">
        <v>2.1360000000000001E-2</v>
      </c>
      <c r="O255" s="174">
        <f>ROUND(E255*N255,2)</f>
        <v>13.46</v>
      </c>
      <c r="P255" s="174">
        <v>0</v>
      </c>
      <c r="Q255" s="174">
        <f>ROUND(E255*P255,2)</f>
        <v>0</v>
      </c>
      <c r="R255" s="174" t="s">
        <v>450</v>
      </c>
      <c r="S255" s="174" t="s">
        <v>169</v>
      </c>
      <c r="T255" s="175" t="s">
        <v>170</v>
      </c>
      <c r="U255" s="156">
        <v>0</v>
      </c>
      <c r="V255" s="156">
        <f>ROUND(E255*U255,2)</f>
        <v>0</v>
      </c>
      <c r="W255" s="156"/>
      <c r="X255" s="156" t="s">
        <v>356</v>
      </c>
      <c r="Y255" s="147"/>
      <c r="Z255" s="147"/>
      <c r="AA255" s="147"/>
      <c r="AB255" s="147"/>
      <c r="AC255" s="147"/>
      <c r="AD255" s="147"/>
      <c r="AE255" s="147"/>
      <c r="AF255" s="147"/>
      <c r="AG255" s="147" t="s">
        <v>357</v>
      </c>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row>
    <row r="256" spans="1:60" outlineLevel="1" x14ac:dyDescent="0.2">
      <c r="A256" s="154"/>
      <c r="B256" s="155"/>
      <c r="C256" s="245" t="s">
        <v>629</v>
      </c>
      <c r="D256" s="246"/>
      <c r="E256" s="246"/>
      <c r="F256" s="246"/>
      <c r="G256" s="246"/>
      <c r="H256" s="156"/>
      <c r="I256" s="156"/>
      <c r="J256" s="156"/>
      <c r="K256" s="156"/>
      <c r="L256" s="156"/>
      <c r="M256" s="156"/>
      <c r="N256" s="156"/>
      <c r="O256" s="156"/>
      <c r="P256" s="156"/>
      <c r="Q256" s="156"/>
      <c r="R256" s="156"/>
      <c r="S256" s="156"/>
      <c r="T256" s="156"/>
      <c r="U256" s="156"/>
      <c r="V256" s="156"/>
      <c r="W256" s="156"/>
      <c r="X256" s="156"/>
      <c r="Y256" s="147"/>
      <c r="Z256" s="147"/>
      <c r="AA256" s="147"/>
      <c r="AB256" s="147"/>
      <c r="AC256" s="147"/>
      <c r="AD256" s="147"/>
      <c r="AE256" s="147"/>
      <c r="AF256" s="147"/>
      <c r="AG256" s="147" t="s">
        <v>174</v>
      </c>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row>
    <row r="257" spans="1:60" outlineLevel="1" x14ac:dyDescent="0.2">
      <c r="A257" s="154"/>
      <c r="B257" s="155"/>
      <c r="C257" s="249" t="s">
        <v>630</v>
      </c>
      <c r="D257" s="250"/>
      <c r="E257" s="250"/>
      <c r="F257" s="250"/>
      <c r="G257" s="250"/>
      <c r="H257" s="156"/>
      <c r="I257" s="156"/>
      <c r="J257" s="156"/>
      <c r="K257" s="156"/>
      <c r="L257" s="156"/>
      <c r="M257" s="156"/>
      <c r="N257" s="156"/>
      <c r="O257" s="156"/>
      <c r="P257" s="156"/>
      <c r="Q257" s="156"/>
      <c r="R257" s="156"/>
      <c r="S257" s="156"/>
      <c r="T257" s="156"/>
      <c r="U257" s="156"/>
      <c r="V257" s="156"/>
      <c r="W257" s="156"/>
      <c r="X257" s="156"/>
      <c r="Y257" s="147"/>
      <c r="Z257" s="147"/>
      <c r="AA257" s="147"/>
      <c r="AB257" s="147"/>
      <c r="AC257" s="147"/>
      <c r="AD257" s="147"/>
      <c r="AE257" s="147"/>
      <c r="AF257" s="147"/>
      <c r="AG257" s="147" t="s">
        <v>238</v>
      </c>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row>
    <row r="258" spans="1:60" outlineLevel="1" x14ac:dyDescent="0.2">
      <c r="A258" s="154"/>
      <c r="B258" s="155"/>
      <c r="C258" s="249" t="s">
        <v>631</v>
      </c>
      <c r="D258" s="250"/>
      <c r="E258" s="250"/>
      <c r="F258" s="250"/>
      <c r="G258" s="250"/>
      <c r="H258" s="156"/>
      <c r="I258" s="156"/>
      <c r="J258" s="156"/>
      <c r="K258" s="156"/>
      <c r="L258" s="156"/>
      <c r="M258" s="156"/>
      <c r="N258" s="156"/>
      <c r="O258" s="156"/>
      <c r="P258" s="156"/>
      <c r="Q258" s="156"/>
      <c r="R258" s="156"/>
      <c r="S258" s="156"/>
      <c r="T258" s="156"/>
      <c r="U258" s="156"/>
      <c r="V258" s="156"/>
      <c r="W258" s="156"/>
      <c r="X258" s="156"/>
      <c r="Y258" s="147"/>
      <c r="Z258" s="147"/>
      <c r="AA258" s="147"/>
      <c r="AB258" s="147"/>
      <c r="AC258" s="147"/>
      <c r="AD258" s="147"/>
      <c r="AE258" s="147"/>
      <c r="AF258" s="147"/>
      <c r="AG258" s="147" t="s">
        <v>238</v>
      </c>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row>
    <row r="259" spans="1:60" outlineLevel="1" x14ac:dyDescent="0.2">
      <c r="A259" s="154"/>
      <c r="B259" s="155"/>
      <c r="C259" s="180" t="s">
        <v>632</v>
      </c>
      <c r="D259" s="157"/>
      <c r="E259" s="158">
        <v>630</v>
      </c>
      <c r="F259" s="156"/>
      <c r="G259" s="156"/>
      <c r="H259" s="156"/>
      <c r="I259" s="156"/>
      <c r="J259" s="156"/>
      <c r="K259" s="156"/>
      <c r="L259" s="156"/>
      <c r="M259" s="156"/>
      <c r="N259" s="156"/>
      <c r="O259" s="156"/>
      <c r="P259" s="156"/>
      <c r="Q259" s="156"/>
      <c r="R259" s="156"/>
      <c r="S259" s="156"/>
      <c r="T259" s="156"/>
      <c r="U259" s="156"/>
      <c r="V259" s="156"/>
      <c r="W259" s="156"/>
      <c r="X259" s="156"/>
      <c r="Y259" s="147"/>
      <c r="Z259" s="147"/>
      <c r="AA259" s="147"/>
      <c r="AB259" s="147"/>
      <c r="AC259" s="147"/>
      <c r="AD259" s="147"/>
      <c r="AE259" s="147"/>
      <c r="AF259" s="147"/>
      <c r="AG259" s="147" t="s">
        <v>176</v>
      </c>
      <c r="AH259" s="147">
        <v>0</v>
      </c>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row>
    <row r="260" spans="1:60" outlineLevel="1" x14ac:dyDescent="0.2">
      <c r="A260" s="154"/>
      <c r="B260" s="155"/>
      <c r="C260" s="241"/>
      <c r="D260" s="242"/>
      <c r="E260" s="242"/>
      <c r="F260" s="242"/>
      <c r="G260" s="242"/>
      <c r="H260" s="156"/>
      <c r="I260" s="156"/>
      <c r="J260" s="156"/>
      <c r="K260" s="156"/>
      <c r="L260" s="156"/>
      <c r="M260" s="156"/>
      <c r="N260" s="156"/>
      <c r="O260" s="156"/>
      <c r="P260" s="156"/>
      <c r="Q260" s="156"/>
      <c r="R260" s="156"/>
      <c r="S260" s="156"/>
      <c r="T260" s="156"/>
      <c r="U260" s="156"/>
      <c r="V260" s="156"/>
      <c r="W260" s="156"/>
      <c r="X260" s="156"/>
      <c r="Y260" s="147"/>
      <c r="Z260" s="147"/>
      <c r="AA260" s="147"/>
      <c r="AB260" s="147"/>
      <c r="AC260" s="147"/>
      <c r="AD260" s="147"/>
      <c r="AE260" s="147"/>
      <c r="AF260" s="147"/>
      <c r="AG260" s="147" t="s">
        <v>178</v>
      </c>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row>
    <row r="261" spans="1:60" outlineLevel="1" x14ac:dyDescent="0.2">
      <c r="A261" s="169">
        <v>38</v>
      </c>
      <c r="B261" s="170" t="s">
        <v>633</v>
      </c>
      <c r="C261" s="179" t="s">
        <v>634</v>
      </c>
      <c r="D261" s="171" t="s">
        <v>373</v>
      </c>
      <c r="E261" s="172">
        <v>21</v>
      </c>
      <c r="F261" s="173"/>
      <c r="G261" s="174">
        <f>ROUND(E261*F261,2)</f>
        <v>0</v>
      </c>
      <c r="H261" s="173"/>
      <c r="I261" s="174">
        <f>ROUND(E261*H261,2)</f>
        <v>0</v>
      </c>
      <c r="J261" s="173"/>
      <c r="K261" s="174">
        <f>ROUND(E261*J261,2)</f>
        <v>0</v>
      </c>
      <c r="L261" s="174">
        <v>21</v>
      </c>
      <c r="M261" s="174">
        <f>G261*(1+L261/100)</f>
        <v>0</v>
      </c>
      <c r="N261" s="174">
        <v>0.43093999999999999</v>
      </c>
      <c r="O261" s="174">
        <f>ROUND(E261*N261,2)</f>
        <v>9.0500000000000007</v>
      </c>
      <c r="P261" s="174">
        <v>0</v>
      </c>
      <c r="Q261" s="174">
        <f>ROUND(E261*P261,2)</f>
        <v>0</v>
      </c>
      <c r="R261" s="174"/>
      <c r="S261" s="174" t="s">
        <v>169</v>
      </c>
      <c r="T261" s="175" t="s">
        <v>170</v>
      </c>
      <c r="U261" s="156">
        <v>0</v>
      </c>
      <c r="V261" s="156">
        <f>ROUND(E261*U261,2)</f>
        <v>0</v>
      </c>
      <c r="W261" s="156"/>
      <c r="X261" s="156" t="s">
        <v>356</v>
      </c>
      <c r="Y261" s="147"/>
      <c r="Z261" s="147"/>
      <c r="AA261" s="147"/>
      <c r="AB261" s="147"/>
      <c r="AC261" s="147"/>
      <c r="AD261" s="147"/>
      <c r="AE261" s="147"/>
      <c r="AF261" s="147"/>
      <c r="AG261" s="147" t="s">
        <v>357</v>
      </c>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row>
    <row r="262" spans="1:60" outlineLevel="1" x14ac:dyDescent="0.2">
      <c r="A262" s="154"/>
      <c r="B262" s="155"/>
      <c r="C262" s="247" t="s">
        <v>635</v>
      </c>
      <c r="D262" s="248"/>
      <c r="E262" s="248"/>
      <c r="F262" s="248"/>
      <c r="G262" s="248"/>
      <c r="H262" s="156"/>
      <c r="I262" s="156"/>
      <c r="J262" s="156"/>
      <c r="K262" s="156"/>
      <c r="L262" s="156"/>
      <c r="M262" s="156"/>
      <c r="N262" s="156"/>
      <c r="O262" s="156"/>
      <c r="P262" s="156"/>
      <c r="Q262" s="156"/>
      <c r="R262" s="156"/>
      <c r="S262" s="156"/>
      <c r="T262" s="156"/>
      <c r="U262" s="156"/>
      <c r="V262" s="156"/>
      <c r="W262" s="156"/>
      <c r="X262" s="156"/>
      <c r="Y262" s="147"/>
      <c r="Z262" s="147"/>
      <c r="AA262" s="147"/>
      <c r="AB262" s="147"/>
      <c r="AC262" s="147"/>
      <c r="AD262" s="147"/>
      <c r="AE262" s="147"/>
      <c r="AF262" s="147"/>
      <c r="AG262" s="147" t="s">
        <v>238</v>
      </c>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row>
    <row r="263" spans="1:60" ht="22.5" outlineLevel="1" x14ac:dyDescent="0.2">
      <c r="A263" s="154"/>
      <c r="B263" s="155"/>
      <c r="C263" s="249" t="s">
        <v>636</v>
      </c>
      <c r="D263" s="250"/>
      <c r="E263" s="250"/>
      <c r="F263" s="250"/>
      <c r="G263" s="250"/>
      <c r="H263" s="156"/>
      <c r="I263" s="156"/>
      <c r="J263" s="156"/>
      <c r="K263" s="156"/>
      <c r="L263" s="156"/>
      <c r="M263" s="156"/>
      <c r="N263" s="156"/>
      <c r="O263" s="156"/>
      <c r="P263" s="156"/>
      <c r="Q263" s="156"/>
      <c r="R263" s="156"/>
      <c r="S263" s="156"/>
      <c r="T263" s="156"/>
      <c r="U263" s="156"/>
      <c r="V263" s="156"/>
      <c r="W263" s="156"/>
      <c r="X263" s="156"/>
      <c r="Y263" s="147"/>
      <c r="Z263" s="147"/>
      <c r="AA263" s="147"/>
      <c r="AB263" s="147"/>
      <c r="AC263" s="147"/>
      <c r="AD263" s="147"/>
      <c r="AE263" s="147"/>
      <c r="AF263" s="147"/>
      <c r="AG263" s="147" t="s">
        <v>238</v>
      </c>
      <c r="AH263" s="147"/>
      <c r="AI263" s="147"/>
      <c r="AJ263" s="147"/>
      <c r="AK263" s="147"/>
      <c r="AL263" s="147"/>
      <c r="AM263" s="147"/>
      <c r="AN263" s="147"/>
      <c r="AO263" s="147"/>
      <c r="AP263" s="147"/>
      <c r="AQ263" s="147"/>
      <c r="AR263" s="147"/>
      <c r="AS263" s="147"/>
      <c r="AT263" s="147"/>
      <c r="AU263" s="147"/>
      <c r="AV263" s="147"/>
      <c r="AW263" s="147"/>
      <c r="AX263" s="147"/>
      <c r="AY263" s="147"/>
      <c r="AZ263" s="147"/>
      <c r="BA263" s="176" t="str">
        <f>C263</f>
        <v>- položka výškové úpravy zahrnuje všechny nutné práce a materiály pro zvýšení nebo snížení zařízení (včetně nutné úpravy stávajícího povrchu vozovky nebo chodníku).</v>
      </c>
      <c r="BB263" s="147"/>
      <c r="BC263" s="147"/>
      <c r="BD263" s="147"/>
      <c r="BE263" s="147"/>
      <c r="BF263" s="147"/>
      <c r="BG263" s="147"/>
      <c r="BH263" s="147"/>
    </row>
    <row r="264" spans="1:60" outlineLevel="1" x14ac:dyDescent="0.2">
      <c r="A264" s="154"/>
      <c r="B264" s="155"/>
      <c r="C264" s="180" t="s">
        <v>637</v>
      </c>
      <c r="D264" s="157"/>
      <c r="E264" s="158">
        <v>21</v>
      </c>
      <c r="F264" s="156"/>
      <c r="G264" s="156"/>
      <c r="H264" s="156"/>
      <c r="I264" s="156"/>
      <c r="J264" s="156"/>
      <c r="K264" s="156"/>
      <c r="L264" s="156"/>
      <c r="M264" s="156"/>
      <c r="N264" s="156"/>
      <c r="O264" s="156"/>
      <c r="P264" s="156"/>
      <c r="Q264" s="156"/>
      <c r="R264" s="156"/>
      <c r="S264" s="156"/>
      <c r="T264" s="156"/>
      <c r="U264" s="156"/>
      <c r="V264" s="156"/>
      <c r="W264" s="156"/>
      <c r="X264" s="156"/>
      <c r="Y264" s="147"/>
      <c r="Z264" s="147"/>
      <c r="AA264" s="147"/>
      <c r="AB264" s="147"/>
      <c r="AC264" s="147"/>
      <c r="AD264" s="147"/>
      <c r="AE264" s="147"/>
      <c r="AF264" s="147"/>
      <c r="AG264" s="147" t="s">
        <v>176</v>
      </c>
      <c r="AH264" s="147">
        <v>0</v>
      </c>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row>
    <row r="265" spans="1:60" outlineLevel="1" x14ac:dyDescent="0.2">
      <c r="A265" s="154"/>
      <c r="B265" s="155"/>
      <c r="C265" s="241"/>
      <c r="D265" s="242"/>
      <c r="E265" s="242"/>
      <c r="F265" s="242"/>
      <c r="G265" s="242"/>
      <c r="H265" s="156"/>
      <c r="I265" s="156"/>
      <c r="J265" s="156"/>
      <c r="K265" s="156"/>
      <c r="L265" s="156"/>
      <c r="M265" s="156"/>
      <c r="N265" s="156"/>
      <c r="O265" s="156"/>
      <c r="P265" s="156"/>
      <c r="Q265" s="156"/>
      <c r="R265" s="156"/>
      <c r="S265" s="156"/>
      <c r="T265" s="156"/>
      <c r="U265" s="156"/>
      <c r="V265" s="156"/>
      <c r="W265" s="156"/>
      <c r="X265" s="156"/>
      <c r="Y265" s="147"/>
      <c r="Z265" s="147"/>
      <c r="AA265" s="147"/>
      <c r="AB265" s="147"/>
      <c r="AC265" s="147"/>
      <c r="AD265" s="147"/>
      <c r="AE265" s="147"/>
      <c r="AF265" s="147"/>
      <c r="AG265" s="147" t="s">
        <v>178</v>
      </c>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row>
    <row r="266" spans="1:60" outlineLevel="1" x14ac:dyDescent="0.2">
      <c r="A266" s="169">
        <v>39</v>
      </c>
      <c r="B266" s="170" t="s">
        <v>638</v>
      </c>
      <c r="C266" s="179" t="s">
        <v>639</v>
      </c>
      <c r="D266" s="171" t="s">
        <v>373</v>
      </c>
      <c r="E266" s="172">
        <v>9</v>
      </c>
      <c r="F266" s="173"/>
      <c r="G266" s="174">
        <f>ROUND(E266*F266,2)</f>
        <v>0</v>
      </c>
      <c r="H266" s="173"/>
      <c r="I266" s="174">
        <f>ROUND(E266*H266,2)</f>
        <v>0</v>
      </c>
      <c r="J266" s="173"/>
      <c r="K266" s="174">
        <f>ROUND(E266*J266,2)</f>
        <v>0</v>
      </c>
      <c r="L266" s="174">
        <v>21</v>
      </c>
      <c r="M266" s="174">
        <f>G266*(1+L266/100)</f>
        <v>0</v>
      </c>
      <c r="N266" s="174">
        <v>0.31590000000000001</v>
      </c>
      <c r="O266" s="174">
        <f>ROUND(E266*N266,2)</f>
        <v>2.84</v>
      </c>
      <c r="P266" s="174">
        <v>0</v>
      </c>
      <c r="Q266" s="174">
        <f>ROUND(E266*P266,2)</f>
        <v>0</v>
      </c>
      <c r="R266" s="174"/>
      <c r="S266" s="174" t="s">
        <v>169</v>
      </c>
      <c r="T266" s="175" t="s">
        <v>170</v>
      </c>
      <c r="U266" s="156">
        <v>0</v>
      </c>
      <c r="V266" s="156">
        <f>ROUND(E266*U266,2)</f>
        <v>0</v>
      </c>
      <c r="W266" s="156"/>
      <c r="X266" s="156" t="s">
        <v>356</v>
      </c>
      <c r="Y266" s="147"/>
      <c r="Z266" s="147"/>
      <c r="AA266" s="147"/>
      <c r="AB266" s="147"/>
      <c r="AC266" s="147"/>
      <c r="AD266" s="147"/>
      <c r="AE266" s="147"/>
      <c r="AF266" s="147"/>
      <c r="AG266" s="147" t="s">
        <v>357</v>
      </c>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row>
    <row r="267" spans="1:60" outlineLevel="1" x14ac:dyDescent="0.2">
      <c r="A267" s="154"/>
      <c r="B267" s="155"/>
      <c r="C267" s="247" t="s">
        <v>640</v>
      </c>
      <c r="D267" s="248"/>
      <c r="E267" s="248"/>
      <c r="F267" s="248"/>
      <c r="G267" s="248"/>
      <c r="H267" s="156"/>
      <c r="I267" s="156"/>
      <c r="J267" s="156"/>
      <c r="K267" s="156"/>
      <c r="L267" s="156"/>
      <c r="M267" s="156"/>
      <c r="N267" s="156"/>
      <c r="O267" s="156"/>
      <c r="P267" s="156"/>
      <c r="Q267" s="156"/>
      <c r="R267" s="156"/>
      <c r="S267" s="156"/>
      <c r="T267" s="156"/>
      <c r="U267" s="156"/>
      <c r="V267" s="156"/>
      <c r="W267" s="156"/>
      <c r="X267" s="156"/>
      <c r="Y267" s="147"/>
      <c r="Z267" s="147"/>
      <c r="AA267" s="147"/>
      <c r="AB267" s="147"/>
      <c r="AC267" s="147"/>
      <c r="AD267" s="147"/>
      <c r="AE267" s="147"/>
      <c r="AF267" s="147"/>
      <c r="AG267" s="147" t="s">
        <v>238</v>
      </c>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row>
    <row r="268" spans="1:60" ht="22.5" outlineLevel="1" x14ac:dyDescent="0.2">
      <c r="A268" s="154"/>
      <c r="B268" s="155"/>
      <c r="C268" s="249" t="s">
        <v>636</v>
      </c>
      <c r="D268" s="250"/>
      <c r="E268" s="250"/>
      <c r="F268" s="250"/>
      <c r="G268" s="250"/>
      <c r="H268" s="156"/>
      <c r="I268" s="156"/>
      <c r="J268" s="156"/>
      <c r="K268" s="156"/>
      <c r="L268" s="156"/>
      <c r="M268" s="156"/>
      <c r="N268" s="156"/>
      <c r="O268" s="156"/>
      <c r="P268" s="156"/>
      <c r="Q268" s="156"/>
      <c r="R268" s="156"/>
      <c r="S268" s="156"/>
      <c r="T268" s="156"/>
      <c r="U268" s="156"/>
      <c r="V268" s="156"/>
      <c r="W268" s="156"/>
      <c r="X268" s="156"/>
      <c r="Y268" s="147"/>
      <c r="Z268" s="147"/>
      <c r="AA268" s="147"/>
      <c r="AB268" s="147"/>
      <c r="AC268" s="147"/>
      <c r="AD268" s="147"/>
      <c r="AE268" s="147"/>
      <c r="AF268" s="147"/>
      <c r="AG268" s="147" t="s">
        <v>238</v>
      </c>
      <c r="AH268" s="147"/>
      <c r="AI268" s="147"/>
      <c r="AJ268" s="147"/>
      <c r="AK268" s="147"/>
      <c r="AL268" s="147"/>
      <c r="AM268" s="147"/>
      <c r="AN268" s="147"/>
      <c r="AO268" s="147"/>
      <c r="AP268" s="147"/>
      <c r="AQ268" s="147"/>
      <c r="AR268" s="147"/>
      <c r="AS268" s="147"/>
      <c r="AT268" s="147"/>
      <c r="AU268" s="147"/>
      <c r="AV268" s="147"/>
      <c r="AW268" s="147"/>
      <c r="AX268" s="147"/>
      <c r="AY268" s="147"/>
      <c r="AZ268" s="147"/>
      <c r="BA268" s="176" t="str">
        <f>C268</f>
        <v>- položka výškové úpravy zahrnuje všechny nutné práce a materiály pro zvýšení nebo snížení zařízení (včetně nutné úpravy stávajícího povrchu vozovky nebo chodníku).</v>
      </c>
      <c r="BB268" s="147"/>
      <c r="BC268" s="147"/>
      <c r="BD268" s="147"/>
      <c r="BE268" s="147"/>
      <c r="BF268" s="147"/>
      <c r="BG268" s="147"/>
      <c r="BH268" s="147"/>
    </row>
    <row r="269" spans="1:60" outlineLevel="1" x14ac:dyDescent="0.2">
      <c r="A269" s="154"/>
      <c r="B269" s="155"/>
      <c r="C269" s="180" t="s">
        <v>104</v>
      </c>
      <c r="D269" s="157"/>
      <c r="E269" s="158">
        <v>9</v>
      </c>
      <c r="F269" s="156"/>
      <c r="G269" s="156"/>
      <c r="H269" s="156"/>
      <c r="I269" s="156"/>
      <c r="J269" s="156"/>
      <c r="K269" s="156"/>
      <c r="L269" s="156"/>
      <c r="M269" s="156"/>
      <c r="N269" s="156"/>
      <c r="O269" s="156"/>
      <c r="P269" s="156"/>
      <c r="Q269" s="156"/>
      <c r="R269" s="156"/>
      <c r="S269" s="156"/>
      <c r="T269" s="156"/>
      <c r="U269" s="156"/>
      <c r="V269" s="156"/>
      <c r="W269" s="156"/>
      <c r="X269" s="156"/>
      <c r="Y269" s="147"/>
      <c r="Z269" s="147"/>
      <c r="AA269" s="147"/>
      <c r="AB269" s="147"/>
      <c r="AC269" s="147"/>
      <c r="AD269" s="147"/>
      <c r="AE269" s="147"/>
      <c r="AF269" s="147"/>
      <c r="AG269" s="147" t="s">
        <v>176</v>
      </c>
      <c r="AH269" s="147">
        <v>0</v>
      </c>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row>
    <row r="270" spans="1:60" outlineLevel="1" x14ac:dyDescent="0.2">
      <c r="A270" s="154"/>
      <c r="B270" s="155"/>
      <c r="C270" s="241"/>
      <c r="D270" s="242"/>
      <c r="E270" s="242"/>
      <c r="F270" s="242"/>
      <c r="G270" s="242"/>
      <c r="H270" s="156"/>
      <c r="I270" s="156"/>
      <c r="J270" s="156"/>
      <c r="K270" s="156"/>
      <c r="L270" s="156"/>
      <c r="M270" s="156"/>
      <c r="N270" s="156"/>
      <c r="O270" s="156"/>
      <c r="P270" s="156"/>
      <c r="Q270" s="156"/>
      <c r="R270" s="156"/>
      <c r="S270" s="156"/>
      <c r="T270" s="156"/>
      <c r="U270" s="156"/>
      <c r="V270" s="156"/>
      <c r="W270" s="156"/>
      <c r="X270" s="156"/>
      <c r="Y270" s="147"/>
      <c r="Z270" s="147"/>
      <c r="AA270" s="147"/>
      <c r="AB270" s="147"/>
      <c r="AC270" s="147"/>
      <c r="AD270" s="147"/>
      <c r="AE270" s="147"/>
      <c r="AF270" s="147"/>
      <c r="AG270" s="147" t="s">
        <v>178</v>
      </c>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row>
    <row r="271" spans="1:60" x14ac:dyDescent="0.2">
      <c r="A271" s="163" t="s">
        <v>163</v>
      </c>
      <c r="B271" s="164" t="s">
        <v>106</v>
      </c>
      <c r="C271" s="178" t="s">
        <v>107</v>
      </c>
      <c r="D271" s="165"/>
      <c r="E271" s="166"/>
      <c r="F271" s="167"/>
      <c r="G271" s="167">
        <f>SUMIF(AG272:AG337,"&lt;&gt;NOR",G272:G337)</f>
        <v>0</v>
      </c>
      <c r="H271" s="167"/>
      <c r="I271" s="167">
        <f>SUM(I272:I337)</f>
        <v>0</v>
      </c>
      <c r="J271" s="167"/>
      <c r="K271" s="167">
        <f>SUM(K272:K337)</f>
        <v>0</v>
      </c>
      <c r="L271" s="167"/>
      <c r="M271" s="167">
        <f>SUM(M272:M337)</f>
        <v>0</v>
      </c>
      <c r="N271" s="167"/>
      <c r="O271" s="167">
        <f>SUM(O272:O337)</f>
        <v>50.509999999999991</v>
      </c>
      <c r="P271" s="167"/>
      <c r="Q271" s="167">
        <f>SUM(Q272:Q337)</f>
        <v>0</v>
      </c>
      <c r="R271" s="167"/>
      <c r="S271" s="167"/>
      <c r="T271" s="168"/>
      <c r="U271" s="162"/>
      <c r="V271" s="162">
        <f>SUM(V272:V337)</f>
        <v>199.91000000000003</v>
      </c>
      <c r="W271" s="162"/>
      <c r="X271" s="162"/>
      <c r="AG271" t="s">
        <v>164</v>
      </c>
    </row>
    <row r="272" spans="1:60" ht="22.5" outlineLevel="1" x14ac:dyDescent="0.2">
      <c r="A272" s="169">
        <v>40</v>
      </c>
      <c r="B272" s="170" t="s">
        <v>641</v>
      </c>
      <c r="C272" s="179" t="s">
        <v>642</v>
      </c>
      <c r="D272" s="171" t="s">
        <v>477</v>
      </c>
      <c r="E272" s="172">
        <v>4</v>
      </c>
      <c r="F272" s="173"/>
      <c r="G272" s="174">
        <f>ROUND(E272*F272,2)</f>
        <v>0</v>
      </c>
      <c r="H272" s="173"/>
      <c r="I272" s="174">
        <f>ROUND(E272*H272,2)</f>
        <v>0</v>
      </c>
      <c r="J272" s="173"/>
      <c r="K272" s="174">
        <f>ROUND(E272*J272,2)</f>
        <v>0</v>
      </c>
      <c r="L272" s="174">
        <v>21</v>
      </c>
      <c r="M272" s="174">
        <f>G272*(1+L272/100)</f>
        <v>0</v>
      </c>
      <c r="N272" s="174">
        <v>0.11840000000000001</v>
      </c>
      <c r="O272" s="174">
        <f>ROUND(E272*N272,2)</f>
        <v>0.47</v>
      </c>
      <c r="P272" s="174">
        <v>0</v>
      </c>
      <c r="Q272" s="174">
        <f>ROUND(E272*P272,2)</f>
        <v>0</v>
      </c>
      <c r="R272" s="174" t="s">
        <v>168</v>
      </c>
      <c r="S272" s="174" t="s">
        <v>169</v>
      </c>
      <c r="T272" s="175" t="s">
        <v>170</v>
      </c>
      <c r="U272" s="156">
        <v>0.92</v>
      </c>
      <c r="V272" s="156">
        <f>ROUND(E272*U272,2)</f>
        <v>3.68</v>
      </c>
      <c r="W272" s="156"/>
      <c r="X272" s="156" t="s">
        <v>171</v>
      </c>
      <c r="Y272" s="147"/>
      <c r="Z272" s="147"/>
      <c r="AA272" s="147"/>
      <c r="AB272" s="147"/>
      <c r="AC272" s="147"/>
      <c r="AD272" s="147"/>
      <c r="AE272" s="147"/>
      <c r="AF272" s="147"/>
      <c r="AG272" s="147" t="s">
        <v>172</v>
      </c>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row>
    <row r="273" spans="1:60" ht="33.75" outlineLevel="1" x14ac:dyDescent="0.2">
      <c r="A273" s="154"/>
      <c r="B273" s="155"/>
      <c r="C273" s="247" t="s">
        <v>643</v>
      </c>
      <c r="D273" s="248"/>
      <c r="E273" s="248"/>
      <c r="F273" s="248"/>
      <c r="G273" s="248"/>
      <c r="H273" s="156"/>
      <c r="I273" s="156"/>
      <c r="J273" s="156"/>
      <c r="K273" s="156"/>
      <c r="L273" s="156"/>
      <c r="M273" s="156"/>
      <c r="N273" s="156"/>
      <c r="O273" s="156"/>
      <c r="P273" s="156"/>
      <c r="Q273" s="156"/>
      <c r="R273" s="156"/>
      <c r="S273" s="156"/>
      <c r="T273" s="156"/>
      <c r="U273" s="156"/>
      <c r="V273" s="156"/>
      <c r="W273" s="156"/>
      <c r="X273" s="156"/>
      <c r="Y273" s="147"/>
      <c r="Z273" s="147"/>
      <c r="AA273" s="147"/>
      <c r="AB273" s="147"/>
      <c r="AC273" s="147"/>
      <c r="AD273" s="147"/>
      <c r="AE273" s="147"/>
      <c r="AF273" s="147"/>
      <c r="AG273" s="147" t="s">
        <v>238</v>
      </c>
      <c r="AH273" s="147"/>
      <c r="AI273" s="147"/>
      <c r="AJ273" s="147"/>
      <c r="AK273" s="147"/>
      <c r="AL273" s="147"/>
      <c r="AM273" s="147"/>
      <c r="AN273" s="147"/>
      <c r="AO273" s="147"/>
      <c r="AP273" s="147"/>
      <c r="AQ273" s="147"/>
      <c r="AR273" s="147"/>
      <c r="AS273" s="147"/>
      <c r="AT273" s="147"/>
      <c r="AU273" s="147"/>
      <c r="AV273" s="147"/>
      <c r="AW273" s="147"/>
      <c r="AX273" s="147"/>
      <c r="AY273" s="147"/>
      <c r="AZ273" s="147"/>
      <c r="BA273" s="176" t="str">
        <f>C273</f>
        <v>Výkop jamky s odhozem výkopku na vzdálenost do 3 m, betonový základ (s dodávkou betonu), dodávka a osazení kotevní hliníkové patky, dodávka a osazení sloupku, dodávka a osazení víčka ke sloupku, dodávka a osazení svislé dopravní značky plochy do 1 m2, upínací svorka.</v>
      </c>
      <c r="BB273" s="147"/>
      <c r="BC273" s="147"/>
      <c r="BD273" s="147"/>
      <c r="BE273" s="147"/>
      <c r="BF273" s="147"/>
      <c r="BG273" s="147"/>
      <c r="BH273" s="147"/>
    </row>
    <row r="274" spans="1:60" outlineLevel="1" x14ac:dyDescent="0.2">
      <c r="A274" s="154"/>
      <c r="B274" s="155"/>
      <c r="C274" s="180" t="s">
        <v>644</v>
      </c>
      <c r="D274" s="157"/>
      <c r="E274" s="158">
        <v>2</v>
      </c>
      <c r="F274" s="156"/>
      <c r="G274" s="156"/>
      <c r="H274" s="156"/>
      <c r="I274" s="156"/>
      <c r="J274" s="156"/>
      <c r="K274" s="156"/>
      <c r="L274" s="156"/>
      <c r="M274" s="156"/>
      <c r="N274" s="156"/>
      <c r="O274" s="156"/>
      <c r="P274" s="156"/>
      <c r="Q274" s="156"/>
      <c r="R274" s="156"/>
      <c r="S274" s="156"/>
      <c r="T274" s="156"/>
      <c r="U274" s="156"/>
      <c r="V274" s="156"/>
      <c r="W274" s="156"/>
      <c r="X274" s="156"/>
      <c r="Y274" s="147"/>
      <c r="Z274" s="147"/>
      <c r="AA274" s="147"/>
      <c r="AB274" s="147"/>
      <c r="AC274" s="147"/>
      <c r="AD274" s="147"/>
      <c r="AE274" s="147"/>
      <c r="AF274" s="147"/>
      <c r="AG274" s="147" t="s">
        <v>176</v>
      </c>
      <c r="AH274" s="147">
        <v>0</v>
      </c>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row>
    <row r="275" spans="1:60" outlineLevel="1" x14ac:dyDescent="0.2">
      <c r="A275" s="154"/>
      <c r="B275" s="155"/>
      <c r="C275" s="180" t="s">
        <v>645</v>
      </c>
      <c r="D275" s="157"/>
      <c r="E275" s="158">
        <v>2</v>
      </c>
      <c r="F275" s="156"/>
      <c r="G275" s="156"/>
      <c r="H275" s="156"/>
      <c r="I275" s="156"/>
      <c r="J275" s="156"/>
      <c r="K275" s="156"/>
      <c r="L275" s="156"/>
      <c r="M275" s="156"/>
      <c r="N275" s="156"/>
      <c r="O275" s="156"/>
      <c r="P275" s="156"/>
      <c r="Q275" s="156"/>
      <c r="R275" s="156"/>
      <c r="S275" s="156"/>
      <c r="T275" s="156"/>
      <c r="U275" s="156"/>
      <c r="V275" s="156"/>
      <c r="W275" s="156"/>
      <c r="X275" s="156"/>
      <c r="Y275" s="147"/>
      <c r="Z275" s="147"/>
      <c r="AA275" s="147"/>
      <c r="AB275" s="147"/>
      <c r="AC275" s="147"/>
      <c r="AD275" s="147"/>
      <c r="AE275" s="147"/>
      <c r="AF275" s="147"/>
      <c r="AG275" s="147" t="s">
        <v>176</v>
      </c>
      <c r="AH275" s="147">
        <v>0</v>
      </c>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row>
    <row r="276" spans="1:60" outlineLevel="1" x14ac:dyDescent="0.2">
      <c r="A276" s="154"/>
      <c r="B276" s="155"/>
      <c r="C276" s="241"/>
      <c r="D276" s="242"/>
      <c r="E276" s="242"/>
      <c r="F276" s="242"/>
      <c r="G276" s="242"/>
      <c r="H276" s="156"/>
      <c r="I276" s="156"/>
      <c r="J276" s="156"/>
      <c r="K276" s="156"/>
      <c r="L276" s="156"/>
      <c r="M276" s="156"/>
      <c r="N276" s="156"/>
      <c r="O276" s="156"/>
      <c r="P276" s="156"/>
      <c r="Q276" s="156"/>
      <c r="R276" s="156"/>
      <c r="S276" s="156"/>
      <c r="T276" s="156"/>
      <c r="U276" s="156"/>
      <c r="V276" s="156"/>
      <c r="W276" s="156"/>
      <c r="X276" s="156"/>
      <c r="Y276" s="147"/>
      <c r="Z276" s="147"/>
      <c r="AA276" s="147"/>
      <c r="AB276" s="147"/>
      <c r="AC276" s="147"/>
      <c r="AD276" s="147"/>
      <c r="AE276" s="147"/>
      <c r="AF276" s="147"/>
      <c r="AG276" s="147" t="s">
        <v>178</v>
      </c>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row>
    <row r="277" spans="1:60" ht="33.75" outlineLevel="1" x14ac:dyDescent="0.2">
      <c r="A277" s="169">
        <v>41</v>
      </c>
      <c r="B277" s="170" t="s">
        <v>646</v>
      </c>
      <c r="C277" s="179" t="s">
        <v>647</v>
      </c>
      <c r="D277" s="171" t="s">
        <v>230</v>
      </c>
      <c r="E277" s="172">
        <v>202</v>
      </c>
      <c r="F277" s="173"/>
      <c r="G277" s="174">
        <f>ROUND(E277*F277,2)</f>
        <v>0</v>
      </c>
      <c r="H277" s="173"/>
      <c r="I277" s="174">
        <f>ROUND(E277*H277,2)</f>
        <v>0</v>
      </c>
      <c r="J277" s="173"/>
      <c r="K277" s="174">
        <f>ROUND(E277*J277,2)</f>
        <v>0</v>
      </c>
      <c r="L277" s="174">
        <v>21</v>
      </c>
      <c r="M277" s="174">
        <f>G277*(1+L277/100)</f>
        <v>0</v>
      </c>
      <c r="N277" s="174">
        <v>0.21615000000000001</v>
      </c>
      <c r="O277" s="174">
        <f>ROUND(E277*N277,2)</f>
        <v>43.66</v>
      </c>
      <c r="P277" s="174">
        <v>0</v>
      </c>
      <c r="Q277" s="174">
        <f>ROUND(E277*P277,2)</f>
        <v>0</v>
      </c>
      <c r="R277" s="174" t="s">
        <v>168</v>
      </c>
      <c r="S277" s="174" t="s">
        <v>169</v>
      </c>
      <c r="T277" s="175" t="s">
        <v>170</v>
      </c>
      <c r="U277" s="156">
        <v>0.39</v>
      </c>
      <c r="V277" s="156">
        <f>ROUND(E277*U277,2)</f>
        <v>78.78</v>
      </c>
      <c r="W277" s="156"/>
      <c r="X277" s="156" t="s">
        <v>171</v>
      </c>
      <c r="Y277" s="147"/>
      <c r="Z277" s="147"/>
      <c r="AA277" s="147"/>
      <c r="AB277" s="147"/>
      <c r="AC277" s="147"/>
      <c r="AD277" s="147"/>
      <c r="AE277" s="147"/>
      <c r="AF277" s="147"/>
      <c r="AG277" s="147" t="s">
        <v>172</v>
      </c>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row>
    <row r="278" spans="1:60" outlineLevel="1" x14ac:dyDescent="0.2">
      <c r="A278" s="154"/>
      <c r="B278" s="155"/>
      <c r="C278" s="245" t="s">
        <v>648</v>
      </c>
      <c r="D278" s="246"/>
      <c r="E278" s="246"/>
      <c r="F278" s="246"/>
      <c r="G278" s="246"/>
      <c r="H278" s="156"/>
      <c r="I278" s="156"/>
      <c r="J278" s="156"/>
      <c r="K278" s="156"/>
      <c r="L278" s="156"/>
      <c r="M278" s="156"/>
      <c r="N278" s="156"/>
      <c r="O278" s="156"/>
      <c r="P278" s="156"/>
      <c r="Q278" s="156"/>
      <c r="R278" s="156"/>
      <c r="S278" s="156"/>
      <c r="T278" s="156"/>
      <c r="U278" s="156"/>
      <c r="V278" s="156"/>
      <c r="W278" s="156"/>
      <c r="X278" s="156"/>
      <c r="Y278" s="147"/>
      <c r="Z278" s="147"/>
      <c r="AA278" s="147"/>
      <c r="AB278" s="147"/>
      <c r="AC278" s="147"/>
      <c r="AD278" s="147"/>
      <c r="AE278" s="147"/>
      <c r="AF278" s="147"/>
      <c r="AG278" s="147" t="s">
        <v>174</v>
      </c>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row>
    <row r="279" spans="1:60" ht="22.5" outlineLevel="1" x14ac:dyDescent="0.2">
      <c r="A279" s="154"/>
      <c r="B279" s="155"/>
      <c r="C279" s="180" t="s">
        <v>649</v>
      </c>
      <c r="D279" s="157"/>
      <c r="E279" s="158">
        <v>202</v>
      </c>
      <c r="F279" s="156"/>
      <c r="G279" s="156"/>
      <c r="H279" s="156"/>
      <c r="I279" s="156"/>
      <c r="J279" s="156"/>
      <c r="K279" s="156"/>
      <c r="L279" s="156"/>
      <c r="M279" s="156"/>
      <c r="N279" s="156"/>
      <c r="O279" s="156"/>
      <c r="P279" s="156"/>
      <c r="Q279" s="156"/>
      <c r="R279" s="156"/>
      <c r="S279" s="156"/>
      <c r="T279" s="156"/>
      <c r="U279" s="156"/>
      <c r="V279" s="156"/>
      <c r="W279" s="156"/>
      <c r="X279" s="156"/>
      <c r="Y279" s="147"/>
      <c r="Z279" s="147"/>
      <c r="AA279" s="147"/>
      <c r="AB279" s="147"/>
      <c r="AC279" s="147"/>
      <c r="AD279" s="147"/>
      <c r="AE279" s="147"/>
      <c r="AF279" s="147"/>
      <c r="AG279" s="147" t="s">
        <v>176</v>
      </c>
      <c r="AH279" s="147">
        <v>0</v>
      </c>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row>
    <row r="280" spans="1:60" outlineLevel="1" x14ac:dyDescent="0.2">
      <c r="A280" s="154"/>
      <c r="B280" s="155"/>
      <c r="C280" s="241"/>
      <c r="D280" s="242"/>
      <c r="E280" s="242"/>
      <c r="F280" s="242"/>
      <c r="G280" s="242"/>
      <c r="H280" s="156"/>
      <c r="I280" s="156"/>
      <c r="J280" s="156"/>
      <c r="K280" s="156"/>
      <c r="L280" s="156"/>
      <c r="M280" s="156"/>
      <c r="N280" s="156"/>
      <c r="O280" s="156"/>
      <c r="P280" s="156"/>
      <c r="Q280" s="156"/>
      <c r="R280" s="156"/>
      <c r="S280" s="156"/>
      <c r="T280" s="156"/>
      <c r="U280" s="156"/>
      <c r="V280" s="156"/>
      <c r="W280" s="156"/>
      <c r="X280" s="156"/>
      <c r="Y280" s="147"/>
      <c r="Z280" s="147"/>
      <c r="AA280" s="147"/>
      <c r="AB280" s="147"/>
      <c r="AC280" s="147"/>
      <c r="AD280" s="147"/>
      <c r="AE280" s="147"/>
      <c r="AF280" s="147"/>
      <c r="AG280" s="147" t="s">
        <v>178</v>
      </c>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row>
    <row r="281" spans="1:60" outlineLevel="1" x14ac:dyDescent="0.2">
      <c r="A281" s="169">
        <v>42</v>
      </c>
      <c r="B281" s="170" t="s">
        <v>650</v>
      </c>
      <c r="C281" s="179" t="s">
        <v>651</v>
      </c>
      <c r="D281" s="171" t="s">
        <v>405</v>
      </c>
      <c r="E281" s="172">
        <v>5.4610000000000003</v>
      </c>
      <c r="F281" s="173"/>
      <c r="G281" s="174">
        <f>ROUND(E281*F281,2)</f>
        <v>0</v>
      </c>
      <c r="H281" s="173"/>
      <c r="I281" s="174">
        <f>ROUND(E281*H281,2)</f>
        <v>0</v>
      </c>
      <c r="J281" s="173"/>
      <c r="K281" s="174">
        <f>ROUND(E281*J281,2)</f>
        <v>0</v>
      </c>
      <c r="L281" s="174">
        <v>21</v>
      </c>
      <c r="M281" s="174">
        <f>G281*(1+L281/100)</f>
        <v>0</v>
      </c>
      <c r="N281" s="174">
        <v>1.15283</v>
      </c>
      <c r="O281" s="174">
        <f>ROUND(E281*N281,2)</f>
        <v>6.3</v>
      </c>
      <c r="P281" s="174">
        <v>0</v>
      </c>
      <c r="Q281" s="174">
        <f>ROUND(E281*P281,2)</f>
        <v>0</v>
      </c>
      <c r="R281" s="174" t="s">
        <v>168</v>
      </c>
      <c r="S281" s="174" t="s">
        <v>169</v>
      </c>
      <c r="T281" s="175" t="s">
        <v>170</v>
      </c>
      <c r="U281" s="156">
        <v>9.8800000000000008</v>
      </c>
      <c r="V281" s="156">
        <f>ROUND(E281*U281,2)</f>
        <v>53.95</v>
      </c>
      <c r="W281" s="156"/>
      <c r="X281" s="156" t="s">
        <v>171</v>
      </c>
      <c r="Y281" s="147"/>
      <c r="Z281" s="147"/>
      <c r="AA281" s="147"/>
      <c r="AB281" s="147"/>
      <c r="AC281" s="147"/>
      <c r="AD281" s="147"/>
      <c r="AE281" s="147"/>
      <c r="AF281" s="147"/>
      <c r="AG281" s="147" t="s">
        <v>172</v>
      </c>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row>
    <row r="282" spans="1:60" outlineLevel="1" x14ac:dyDescent="0.2">
      <c r="A282" s="154"/>
      <c r="B282" s="155"/>
      <c r="C282" s="245" t="s">
        <v>652</v>
      </c>
      <c r="D282" s="246"/>
      <c r="E282" s="246"/>
      <c r="F282" s="246"/>
      <c r="G282" s="246"/>
      <c r="H282" s="156"/>
      <c r="I282" s="156"/>
      <c r="J282" s="156"/>
      <c r="K282" s="156"/>
      <c r="L282" s="156"/>
      <c r="M282" s="156"/>
      <c r="N282" s="156"/>
      <c r="O282" s="156"/>
      <c r="P282" s="156"/>
      <c r="Q282" s="156"/>
      <c r="R282" s="156"/>
      <c r="S282" s="156"/>
      <c r="T282" s="156"/>
      <c r="U282" s="156"/>
      <c r="V282" s="156"/>
      <c r="W282" s="156"/>
      <c r="X282" s="156"/>
      <c r="Y282" s="147"/>
      <c r="Z282" s="147"/>
      <c r="AA282" s="147"/>
      <c r="AB282" s="147"/>
      <c r="AC282" s="147"/>
      <c r="AD282" s="147"/>
      <c r="AE282" s="147"/>
      <c r="AF282" s="147"/>
      <c r="AG282" s="147" t="s">
        <v>174</v>
      </c>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row>
    <row r="283" spans="1:60" outlineLevel="1" x14ac:dyDescent="0.2">
      <c r="A283" s="154"/>
      <c r="B283" s="155"/>
      <c r="C283" s="249" t="s">
        <v>653</v>
      </c>
      <c r="D283" s="250"/>
      <c r="E283" s="250"/>
      <c r="F283" s="250"/>
      <c r="G283" s="250"/>
      <c r="H283" s="156"/>
      <c r="I283" s="156"/>
      <c r="J283" s="156"/>
      <c r="K283" s="156"/>
      <c r="L283" s="156"/>
      <c r="M283" s="156"/>
      <c r="N283" s="156"/>
      <c r="O283" s="156"/>
      <c r="P283" s="156"/>
      <c r="Q283" s="156"/>
      <c r="R283" s="156"/>
      <c r="S283" s="156"/>
      <c r="T283" s="156"/>
      <c r="U283" s="156"/>
      <c r="V283" s="156"/>
      <c r="W283" s="156"/>
      <c r="X283" s="156"/>
      <c r="Y283" s="147"/>
      <c r="Z283" s="147"/>
      <c r="AA283" s="147"/>
      <c r="AB283" s="147"/>
      <c r="AC283" s="147"/>
      <c r="AD283" s="147"/>
      <c r="AE283" s="147"/>
      <c r="AF283" s="147"/>
      <c r="AG283" s="147" t="s">
        <v>238</v>
      </c>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row>
    <row r="284" spans="1:60" outlineLevel="1" x14ac:dyDescent="0.2">
      <c r="A284" s="154"/>
      <c r="B284" s="155"/>
      <c r="C284" s="180" t="s">
        <v>654</v>
      </c>
      <c r="D284" s="157"/>
      <c r="E284" s="158">
        <v>5.4610000000000003</v>
      </c>
      <c r="F284" s="156"/>
      <c r="G284" s="156"/>
      <c r="H284" s="156"/>
      <c r="I284" s="156"/>
      <c r="J284" s="156"/>
      <c r="K284" s="156"/>
      <c r="L284" s="156"/>
      <c r="M284" s="156"/>
      <c r="N284" s="156"/>
      <c r="O284" s="156"/>
      <c r="P284" s="156"/>
      <c r="Q284" s="156"/>
      <c r="R284" s="156"/>
      <c r="S284" s="156"/>
      <c r="T284" s="156"/>
      <c r="U284" s="156"/>
      <c r="V284" s="156"/>
      <c r="W284" s="156"/>
      <c r="X284" s="156"/>
      <c r="Y284" s="147"/>
      <c r="Z284" s="147"/>
      <c r="AA284" s="147"/>
      <c r="AB284" s="147"/>
      <c r="AC284" s="147"/>
      <c r="AD284" s="147"/>
      <c r="AE284" s="147"/>
      <c r="AF284" s="147"/>
      <c r="AG284" s="147" t="s">
        <v>176</v>
      </c>
      <c r="AH284" s="147">
        <v>0</v>
      </c>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row>
    <row r="285" spans="1:60" outlineLevel="1" x14ac:dyDescent="0.2">
      <c r="A285" s="154"/>
      <c r="B285" s="155"/>
      <c r="C285" s="241"/>
      <c r="D285" s="242"/>
      <c r="E285" s="242"/>
      <c r="F285" s="242"/>
      <c r="G285" s="242"/>
      <c r="H285" s="156"/>
      <c r="I285" s="156"/>
      <c r="J285" s="156"/>
      <c r="K285" s="156"/>
      <c r="L285" s="156"/>
      <c r="M285" s="156"/>
      <c r="N285" s="156"/>
      <c r="O285" s="156"/>
      <c r="P285" s="156"/>
      <c r="Q285" s="156"/>
      <c r="R285" s="156"/>
      <c r="S285" s="156"/>
      <c r="T285" s="156"/>
      <c r="U285" s="156"/>
      <c r="V285" s="156"/>
      <c r="W285" s="156"/>
      <c r="X285" s="156"/>
      <c r="Y285" s="147"/>
      <c r="Z285" s="147"/>
      <c r="AA285" s="147"/>
      <c r="AB285" s="147"/>
      <c r="AC285" s="147"/>
      <c r="AD285" s="147"/>
      <c r="AE285" s="147"/>
      <c r="AF285" s="147"/>
      <c r="AG285" s="147" t="s">
        <v>178</v>
      </c>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row>
    <row r="286" spans="1:60" outlineLevel="1" x14ac:dyDescent="0.2">
      <c r="A286" s="169">
        <v>43</v>
      </c>
      <c r="B286" s="170" t="s">
        <v>655</v>
      </c>
      <c r="C286" s="179" t="s">
        <v>656</v>
      </c>
      <c r="D286" s="171" t="s">
        <v>230</v>
      </c>
      <c r="E286" s="172">
        <v>254</v>
      </c>
      <c r="F286" s="173"/>
      <c r="G286" s="174">
        <f>ROUND(E286*F286,2)</f>
        <v>0</v>
      </c>
      <c r="H286" s="173"/>
      <c r="I286" s="174">
        <f>ROUND(E286*H286,2)</f>
        <v>0</v>
      </c>
      <c r="J286" s="173"/>
      <c r="K286" s="174">
        <f>ROUND(E286*J286,2)</f>
        <v>0</v>
      </c>
      <c r="L286" s="174">
        <v>21</v>
      </c>
      <c r="M286" s="174">
        <f>G286*(1+L286/100)</f>
        <v>0</v>
      </c>
      <c r="N286" s="174">
        <v>1.0000000000000001E-5</v>
      </c>
      <c r="O286" s="174">
        <f>ROUND(E286*N286,2)</f>
        <v>0</v>
      </c>
      <c r="P286" s="174">
        <v>0</v>
      </c>
      <c r="Q286" s="174">
        <f>ROUND(E286*P286,2)</f>
        <v>0</v>
      </c>
      <c r="R286" s="174" t="s">
        <v>168</v>
      </c>
      <c r="S286" s="174" t="s">
        <v>169</v>
      </c>
      <c r="T286" s="175" t="s">
        <v>170</v>
      </c>
      <c r="U286" s="156">
        <v>7.0000000000000007E-2</v>
      </c>
      <c r="V286" s="156">
        <f>ROUND(E286*U286,2)</f>
        <v>17.78</v>
      </c>
      <c r="W286" s="156"/>
      <c r="X286" s="156" t="s">
        <v>171</v>
      </c>
      <c r="Y286" s="147"/>
      <c r="Z286" s="147"/>
      <c r="AA286" s="147"/>
      <c r="AB286" s="147"/>
      <c r="AC286" s="147"/>
      <c r="AD286" s="147"/>
      <c r="AE286" s="147"/>
      <c r="AF286" s="147"/>
      <c r="AG286" s="147" t="s">
        <v>172</v>
      </c>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row>
    <row r="287" spans="1:60" outlineLevel="1" x14ac:dyDescent="0.2">
      <c r="A287" s="154"/>
      <c r="B287" s="155"/>
      <c r="C287" s="245" t="s">
        <v>657</v>
      </c>
      <c r="D287" s="246"/>
      <c r="E287" s="246"/>
      <c r="F287" s="246"/>
      <c r="G287" s="246"/>
      <c r="H287" s="156"/>
      <c r="I287" s="156"/>
      <c r="J287" s="156"/>
      <c r="K287" s="156"/>
      <c r="L287" s="156"/>
      <c r="M287" s="156"/>
      <c r="N287" s="156"/>
      <c r="O287" s="156"/>
      <c r="P287" s="156"/>
      <c r="Q287" s="156"/>
      <c r="R287" s="156"/>
      <c r="S287" s="156"/>
      <c r="T287" s="156"/>
      <c r="U287" s="156"/>
      <c r="V287" s="156"/>
      <c r="W287" s="156"/>
      <c r="X287" s="156"/>
      <c r="Y287" s="147"/>
      <c r="Z287" s="147"/>
      <c r="AA287" s="147"/>
      <c r="AB287" s="147"/>
      <c r="AC287" s="147"/>
      <c r="AD287" s="147"/>
      <c r="AE287" s="147"/>
      <c r="AF287" s="147"/>
      <c r="AG287" s="147" t="s">
        <v>174</v>
      </c>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row>
    <row r="288" spans="1:60" outlineLevel="1" x14ac:dyDescent="0.2">
      <c r="A288" s="154"/>
      <c r="B288" s="155"/>
      <c r="C288" s="180" t="s">
        <v>658</v>
      </c>
      <c r="D288" s="157"/>
      <c r="E288" s="158">
        <v>254</v>
      </c>
      <c r="F288" s="156"/>
      <c r="G288" s="156"/>
      <c r="H288" s="156"/>
      <c r="I288" s="156"/>
      <c r="J288" s="156"/>
      <c r="K288" s="156"/>
      <c r="L288" s="156"/>
      <c r="M288" s="156"/>
      <c r="N288" s="156"/>
      <c r="O288" s="156"/>
      <c r="P288" s="156"/>
      <c r="Q288" s="156"/>
      <c r="R288" s="156"/>
      <c r="S288" s="156"/>
      <c r="T288" s="156"/>
      <c r="U288" s="156"/>
      <c r="V288" s="156"/>
      <c r="W288" s="156"/>
      <c r="X288" s="156"/>
      <c r="Y288" s="147"/>
      <c r="Z288" s="147"/>
      <c r="AA288" s="147"/>
      <c r="AB288" s="147"/>
      <c r="AC288" s="147"/>
      <c r="AD288" s="147"/>
      <c r="AE288" s="147"/>
      <c r="AF288" s="147"/>
      <c r="AG288" s="147" t="s">
        <v>176</v>
      </c>
      <c r="AH288" s="147">
        <v>0</v>
      </c>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row>
    <row r="289" spans="1:60" outlineLevel="1" x14ac:dyDescent="0.2">
      <c r="A289" s="154"/>
      <c r="B289" s="155"/>
      <c r="C289" s="241"/>
      <c r="D289" s="242"/>
      <c r="E289" s="242"/>
      <c r="F289" s="242"/>
      <c r="G289" s="242"/>
      <c r="H289" s="156"/>
      <c r="I289" s="156"/>
      <c r="J289" s="156"/>
      <c r="K289" s="156"/>
      <c r="L289" s="156"/>
      <c r="M289" s="156"/>
      <c r="N289" s="156"/>
      <c r="O289" s="156"/>
      <c r="P289" s="156"/>
      <c r="Q289" s="156"/>
      <c r="R289" s="156"/>
      <c r="S289" s="156"/>
      <c r="T289" s="156"/>
      <c r="U289" s="156"/>
      <c r="V289" s="156"/>
      <c r="W289" s="156"/>
      <c r="X289" s="156"/>
      <c r="Y289" s="147"/>
      <c r="Z289" s="147"/>
      <c r="AA289" s="147"/>
      <c r="AB289" s="147"/>
      <c r="AC289" s="147"/>
      <c r="AD289" s="147"/>
      <c r="AE289" s="147"/>
      <c r="AF289" s="147"/>
      <c r="AG289" s="147" t="s">
        <v>178</v>
      </c>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row>
    <row r="290" spans="1:60" outlineLevel="1" x14ac:dyDescent="0.2">
      <c r="A290" s="169">
        <v>44</v>
      </c>
      <c r="B290" s="170" t="s">
        <v>659</v>
      </c>
      <c r="C290" s="179" t="s">
        <v>660</v>
      </c>
      <c r="D290" s="171" t="s">
        <v>230</v>
      </c>
      <c r="E290" s="172">
        <v>254</v>
      </c>
      <c r="F290" s="173"/>
      <c r="G290" s="174">
        <f>ROUND(E290*F290,2)</f>
        <v>0</v>
      </c>
      <c r="H290" s="173"/>
      <c r="I290" s="174">
        <f>ROUND(E290*H290,2)</f>
        <v>0</v>
      </c>
      <c r="J290" s="173"/>
      <c r="K290" s="174">
        <f>ROUND(E290*J290,2)</f>
        <v>0</v>
      </c>
      <c r="L290" s="174">
        <v>21</v>
      </c>
      <c r="M290" s="174">
        <f>G290*(1+L290/100)</f>
        <v>0</v>
      </c>
      <c r="N290" s="174">
        <v>1.0000000000000001E-5</v>
      </c>
      <c r="O290" s="174">
        <f>ROUND(E290*N290,2)</f>
        <v>0</v>
      </c>
      <c r="P290" s="174">
        <v>0</v>
      </c>
      <c r="Q290" s="174">
        <f>ROUND(E290*P290,2)</f>
        <v>0</v>
      </c>
      <c r="R290" s="174" t="s">
        <v>168</v>
      </c>
      <c r="S290" s="174" t="s">
        <v>169</v>
      </c>
      <c r="T290" s="175" t="s">
        <v>170</v>
      </c>
      <c r="U290" s="156">
        <v>0.04</v>
      </c>
      <c r="V290" s="156">
        <f>ROUND(E290*U290,2)</f>
        <v>10.16</v>
      </c>
      <c r="W290" s="156"/>
      <c r="X290" s="156" t="s">
        <v>171</v>
      </c>
      <c r="Y290" s="147"/>
      <c r="Z290" s="147"/>
      <c r="AA290" s="147"/>
      <c r="AB290" s="147"/>
      <c r="AC290" s="147"/>
      <c r="AD290" s="147"/>
      <c r="AE290" s="147"/>
      <c r="AF290" s="147"/>
      <c r="AG290" s="147" t="s">
        <v>172</v>
      </c>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row>
    <row r="291" spans="1:60" outlineLevel="1" x14ac:dyDescent="0.2">
      <c r="A291" s="154"/>
      <c r="B291" s="155"/>
      <c r="C291" s="245" t="s">
        <v>657</v>
      </c>
      <c r="D291" s="246"/>
      <c r="E291" s="246"/>
      <c r="F291" s="246"/>
      <c r="G291" s="246"/>
      <c r="H291" s="156"/>
      <c r="I291" s="156"/>
      <c r="J291" s="156"/>
      <c r="K291" s="156"/>
      <c r="L291" s="156"/>
      <c r="M291" s="156"/>
      <c r="N291" s="156"/>
      <c r="O291" s="156"/>
      <c r="P291" s="156"/>
      <c r="Q291" s="156"/>
      <c r="R291" s="156"/>
      <c r="S291" s="156"/>
      <c r="T291" s="156"/>
      <c r="U291" s="156"/>
      <c r="V291" s="156"/>
      <c r="W291" s="156"/>
      <c r="X291" s="156"/>
      <c r="Y291" s="147"/>
      <c r="Z291" s="147"/>
      <c r="AA291" s="147"/>
      <c r="AB291" s="147"/>
      <c r="AC291" s="147"/>
      <c r="AD291" s="147"/>
      <c r="AE291" s="147"/>
      <c r="AF291" s="147"/>
      <c r="AG291" s="147" t="s">
        <v>174</v>
      </c>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row>
    <row r="292" spans="1:60" outlineLevel="1" x14ac:dyDescent="0.2">
      <c r="A292" s="154"/>
      <c r="B292" s="155"/>
      <c r="C292" s="180" t="s">
        <v>661</v>
      </c>
      <c r="D292" s="157"/>
      <c r="E292" s="158">
        <v>254</v>
      </c>
      <c r="F292" s="156"/>
      <c r="G292" s="156"/>
      <c r="H292" s="156"/>
      <c r="I292" s="156"/>
      <c r="J292" s="156"/>
      <c r="K292" s="156"/>
      <c r="L292" s="156"/>
      <c r="M292" s="156"/>
      <c r="N292" s="156"/>
      <c r="O292" s="156"/>
      <c r="P292" s="156"/>
      <c r="Q292" s="156"/>
      <c r="R292" s="156"/>
      <c r="S292" s="156"/>
      <c r="T292" s="156"/>
      <c r="U292" s="156"/>
      <c r="V292" s="156"/>
      <c r="W292" s="156"/>
      <c r="X292" s="156"/>
      <c r="Y292" s="147"/>
      <c r="Z292" s="147"/>
      <c r="AA292" s="147"/>
      <c r="AB292" s="147"/>
      <c r="AC292" s="147"/>
      <c r="AD292" s="147"/>
      <c r="AE292" s="147"/>
      <c r="AF292" s="147"/>
      <c r="AG292" s="147" t="s">
        <v>176</v>
      </c>
      <c r="AH292" s="147">
        <v>0</v>
      </c>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row>
    <row r="293" spans="1:60" outlineLevel="1" x14ac:dyDescent="0.2">
      <c r="A293" s="154"/>
      <c r="B293" s="155"/>
      <c r="C293" s="241"/>
      <c r="D293" s="242"/>
      <c r="E293" s="242"/>
      <c r="F293" s="242"/>
      <c r="G293" s="242"/>
      <c r="H293" s="156"/>
      <c r="I293" s="156"/>
      <c r="J293" s="156"/>
      <c r="K293" s="156"/>
      <c r="L293" s="156"/>
      <c r="M293" s="156"/>
      <c r="N293" s="156"/>
      <c r="O293" s="156"/>
      <c r="P293" s="156"/>
      <c r="Q293" s="156"/>
      <c r="R293" s="156"/>
      <c r="S293" s="156"/>
      <c r="T293" s="156"/>
      <c r="U293" s="156"/>
      <c r="V293" s="156"/>
      <c r="W293" s="156"/>
      <c r="X293" s="156"/>
      <c r="Y293" s="147"/>
      <c r="Z293" s="147"/>
      <c r="AA293" s="147"/>
      <c r="AB293" s="147"/>
      <c r="AC293" s="147"/>
      <c r="AD293" s="147"/>
      <c r="AE293" s="147"/>
      <c r="AF293" s="147"/>
      <c r="AG293" s="147" t="s">
        <v>178</v>
      </c>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row>
    <row r="294" spans="1:60" ht="22.5" outlineLevel="1" x14ac:dyDescent="0.2">
      <c r="A294" s="169">
        <v>45</v>
      </c>
      <c r="B294" s="170" t="s">
        <v>662</v>
      </c>
      <c r="C294" s="179" t="s">
        <v>663</v>
      </c>
      <c r="D294" s="171" t="s">
        <v>230</v>
      </c>
      <c r="E294" s="172">
        <v>508</v>
      </c>
      <c r="F294" s="173"/>
      <c r="G294" s="174">
        <f>ROUND(E294*F294,2)</f>
        <v>0</v>
      </c>
      <c r="H294" s="173"/>
      <c r="I294" s="174">
        <f>ROUND(E294*H294,2)</f>
        <v>0</v>
      </c>
      <c r="J294" s="173"/>
      <c r="K294" s="174">
        <f>ROUND(E294*J294,2)</f>
        <v>0</v>
      </c>
      <c r="L294" s="174">
        <v>21</v>
      </c>
      <c r="M294" s="174">
        <f>G294*(1+L294/100)</f>
        <v>0</v>
      </c>
      <c r="N294" s="174">
        <v>1E-4</v>
      </c>
      <c r="O294" s="174">
        <f>ROUND(E294*N294,2)</f>
        <v>0.05</v>
      </c>
      <c r="P294" s="174">
        <v>0</v>
      </c>
      <c r="Q294" s="174">
        <f>ROUND(E294*P294,2)</f>
        <v>0</v>
      </c>
      <c r="R294" s="174" t="s">
        <v>168</v>
      </c>
      <c r="S294" s="174" t="s">
        <v>169</v>
      </c>
      <c r="T294" s="175" t="s">
        <v>170</v>
      </c>
      <c r="U294" s="156">
        <v>7.0000000000000007E-2</v>
      </c>
      <c r="V294" s="156">
        <f>ROUND(E294*U294,2)</f>
        <v>35.56</v>
      </c>
      <c r="W294" s="156"/>
      <c r="X294" s="156" t="s">
        <v>171</v>
      </c>
      <c r="Y294" s="147"/>
      <c r="Z294" s="147"/>
      <c r="AA294" s="147"/>
      <c r="AB294" s="147"/>
      <c r="AC294" s="147"/>
      <c r="AD294" s="147"/>
      <c r="AE294" s="147"/>
      <c r="AF294" s="147"/>
      <c r="AG294" s="147" t="s">
        <v>172</v>
      </c>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row>
    <row r="295" spans="1:60" outlineLevel="1" x14ac:dyDescent="0.2">
      <c r="A295" s="154"/>
      <c r="B295" s="155"/>
      <c r="C295" s="247" t="s">
        <v>664</v>
      </c>
      <c r="D295" s="248"/>
      <c r="E295" s="248"/>
      <c r="F295" s="248"/>
      <c r="G295" s="248"/>
      <c r="H295" s="156"/>
      <c r="I295" s="156"/>
      <c r="J295" s="156"/>
      <c r="K295" s="156"/>
      <c r="L295" s="156"/>
      <c r="M295" s="156"/>
      <c r="N295" s="156"/>
      <c r="O295" s="156"/>
      <c r="P295" s="156"/>
      <c r="Q295" s="156"/>
      <c r="R295" s="156"/>
      <c r="S295" s="156"/>
      <c r="T295" s="156"/>
      <c r="U295" s="156"/>
      <c r="V295" s="156"/>
      <c r="W295" s="156"/>
      <c r="X295" s="156"/>
      <c r="Y295" s="147"/>
      <c r="Z295" s="147"/>
      <c r="AA295" s="147"/>
      <c r="AB295" s="147"/>
      <c r="AC295" s="147"/>
      <c r="AD295" s="147"/>
      <c r="AE295" s="147"/>
      <c r="AF295" s="147"/>
      <c r="AG295" s="147" t="s">
        <v>238</v>
      </c>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row>
    <row r="296" spans="1:60" outlineLevel="1" x14ac:dyDescent="0.2">
      <c r="A296" s="154"/>
      <c r="B296" s="155"/>
      <c r="C296" s="249" t="s">
        <v>665</v>
      </c>
      <c r="D296" s="250"/>
      <c r="E296" s="250"/>
      <c r="F296" s="250"/>
      <c r="G296" s="250"/>
      <c r="H296" s="156"/>
      <c r="I296" s="156"/>
      <c r="J296" s="156"/>
      <c r="K296" s="156"/>
      <c r="L296" s="156"/>
      <c r="M296" s="156"/>
      <c r="N296" s="156"/>
      <c r="O296" s="156"/>
      <c r="P296" s="156"/>
      <c r="Q296" s="156"/>
      <c r="R296" s="156"/>
      <c r="S296" s="156"/>
      <c r="T296" s="156"/>
      <c r="U296" s="156"/>
      <c r="V296" s="156"/>
      <c r="W296" s="156"/>
      <c r="X296" s="156"/>
      <c r="Y296" s="147"/>
      <c r="Z296" s="147"/>
      <c r="AA296" s="147"/>
      <c r="AB296" s="147"/>
      <c r="AC296" s="147"/>
      <c r="AD296" s="147"/>
      <c r="AE296" s="147"/>
      <c r="AF296" s="147"/>
      <c r="AG296" s="147" t="s">
        <v>238</v>
      </c>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row>
    <row r="297" spans="1:60" outlineLevel="1" x14ac:dyDescent="0.2">
      <c r="A297" s="154"/>
      <c r="B297" s="155"/>
      <c r="C297" s="180" t="s">
        <v>666</v>
      </c>
      <c r="D297" s="157"/>
      <c r="E297" s="158">
        <v>508</v>
      </c>
      <c r="F297" s="156"/>
      <c r="G297" s="156"/>
      <c r="H297" s="156"/>
      <c r="I297" s="156"/>
      <c r="J297" s="156"/>
      <c r="K297" s="156"/>
      <c r="L297" s="156"/>
      <c r="M297" s="156"/>
      <c r="N297" s="156"/>
      <c r="O297" s="156"/>
      <c r="P297" s="156"/>
      <c r="Q297" s="156"/>
      <c r="R297" s="156"/>
      <c r="S297" s="156"/>
      <c r="T297" s="156"/>
      <c r="U297" s="156"/>
      <c r="V297" s="156"/>
      <c r="W297" s="156"/>
      <c r="X297" s="156"/>
      <c r="Y297" s="147"/>
      <c r="Z297" s="147"/>
      <c r="AA297" s="147"/>
      <c r="AB297" s="147"/>
      <c r="AC297" s="147"/>
      <c r="AD297" s="147"/>
      <c r="AE297" s="147"/>
      <c r="AF297" s="147"/>
      <c r="AG297" s="147" t="s">
        <v>176</v>
      </c>
      <c r="AH297" s="147">
        <v>0</v>
      </c>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row>
    <row r="298" spans="1:60" outlineLevel="1" x14ac:dyDescent="0.2">
      <c r="A298" s="154"/>
      <c r="B298" s="155"/>
      <c r="C298" s="180" t="s">
        <v>667</v>
      </c>
      <c r="D298" s="157"/>
      <c r="E298" s="158"/>
      <c r="F298" s="156"/>
      <c r="G298" s="156"/>
      <c r="H298" s="156"/>
      <c r="I298" s="156"/>
      <c r="J298" s="156"/>
      <c r="K298" s="156"/>
      <c r="L298" s="156"/>
      <c r="M298" s="156"/>
      <c r="N298" s="156"/>
      <c r="O298" s="156"/>
      <c r="P298" s="156"/>
      <c r="Q298" s="156"/>
      <c r="R298" s="156"/>
      <c r="S298" s="156"/>
      <c r="T298" s="156"/>
      <c r="U298" s="156"/>
      <c r="V298" s="156"/>
      <c r="W298" s="156"/>
      <c r="X298" s="156"/>
      <c r="Y298" s="147"/>
      <c r="Z298" s="147"/>
      <c r="AA298" s="147"/>
      <c r="AB298" s="147"/>
      <c r="AC298" s="147"/>
      <c r="AD298" s="147"/>
      <c r="AE298" s="147"/>
      <c r="AF298" s="147"/>
      <c r="AG298" s="147" t="s">
        <v>176</v>
      </c>
      <c r="AH298" s="147">
        <v>0</v>
      </c>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row>
    <row r="299" spans="1:60" outlineLevel="1" x14ac:dyDescent="0.2">
      <c r="A299" s="154"/>
      <c r="B299" s="155"/>
      <c r="C299" s="241"/>
      <c r="D299" s="242"/>
      <c r="E299" s="242"/>
      <c r="F299" s="242"/>
      <c r="G299" s="242"/>
      <c r="H299" s="156"/>
      <c r="I299" s="156"/>
      <c r="J299" s="156"/>
      <c r="K299" s="156"/>
      <c r="L299" s="156"/>
      <c r="M299" s="156"/>
      <c r="N299" s="156"/>
      <c r="O299" s="156"/>
      <c r="P299" s="156"/>
      <c r="Q299" s="156"/>
      <c r="R299" s="156"/>
      <c r="S299" s="156"/>
      <c r="T299" s="156"/>
      <c r="U299" s="156"/>
      <c r="V299" s="156"/>
      <c r="W299" s="156"/>
      <c r="X299" s="156"/>
      <c r="Y299" s="147"/>
      <c r="Z299" s="147"/>
      <c r="AA299" s="147"/>
      <c r="AB299" s="147"/>
      <c r="AC299" s="147"/>
      <c r="AD299" s="147"/>
      <c r="AE299" s="147"/>
      <c r="AF299" s="147"/>
      <c r="AG299" s="147" t="s">
        <v>178</v>
      </c>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row>
    <row r="300" spans="1:60" outlineLevel="1" x14ac:dyDescent="0.2">
      <c r="A300" s="169">
        <v>46</v>
      </c>
      <c r="B300" s="170" t="s">
        <v>668</v>
      </c>
      <c r="C300" s="179" t="s">
        <v>669</v>
      </c>
      <c r="D300" s="171" t="s">
        <v>670</v>
      </c>
      <c r="E300" s="172">
        <v>10</v>
      </c>
      <c r="F300" s="173"/>
      <c r="G300" s="174">
        <f>ROUND(E300*F300,2)</f>
        <v>0</v>
      </c>
      <c r="H300" s="173"/>
      <c r="I300" s="174">
        <f>ROUND(E300*H300,2)</f>
        <v>0</v>
      </c>
      <c r="J300" s="173"/>
      <c r="K300" s="174">
        <f>ROUND(E300*J300,2)</f>
        <v>0</v>
      </c>
      <c r="L300" s="174">
        <v>21</v>
      </c>
      <c r="M300" s="174">
        <f>G300*(1+L300/100)</f>
        <v>0</v>
      </c>
      <c r="N300" s="174">
        <v>0</v>
      </c>
      <c r="O300" s="174">
        <f>ROUND(E300*N300,2)</f>
        <v>0</v>
      </c>
      <c r="P300" s="174">
        <v>0</v>
      </c>
      <c r="Q300" s="174">
        <f>ROUND(E300*P300,2)</f>
        <v>0</v>
      </c>
      <c r="R300" s="174"/>
      <c r="S300" s="174" t="s">
        <v>169</v>
      </c>
      <c r="T300" s="175" t="s">
        <v>374</v>
      </c>
      <c r="U300" s="156">
        <v>0</v>
      </c>
      <c r="V300" s="156">
        <f>ROUND(E300*U300,2)</f>
        <v>0</v>
      </c>
      <c r="W300" s="156"/>
      <c r="X300" s="156" t="s">
        <v>356</v>
      </c>
      <c r="Y300" s="147"/>
      <c r="Z300" s="147"/>
      <c r="AA300" s="147"/>
      <c r="AB300" s="147"/>
      <c r="AC300" s="147"/>
      <c r="AD300" s="147"/>
      <c r="AE300" s="147"/>
      <c r="AF300" s="147"/>
      <c r="AG300" s="147" t="s">
        <v>357</v>
      </c>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row>
    <row r="301" spans="1:60" outlineLevel="1" x14ac:dyDescent="0.2">
      <c r="A301" s="154"/>
      <c r="B301" s="155"/>
      <c r="C301" s="247" t="s">
        <v>671</v>
      </c>
      <c r="D301" s="248"/>
      <c r="E301" s="248"/>
      <c r="F301" s="248"/>
      <c r="G301" s="248"/>
      <c r="H301" s="156"/>
      <c r="I301" s="156"/>
      <c r="J301" s="156"/>
      <c r="K301" s="156"/>
      <c r="L301" s="156"/>
      <c r="M301" s="156"/>
      <c r="N301" s="156"/>
      <c r="O301" s="156"/>
      <c r="P301" s="156"/>
      <c r="Q301" s="156"/>
      <c r="R301" s="156"/>
      <c r="S301" s="156"/>
      <c r="T301" s="156"/>
      <c r="U301" s="156"/>
      <c r="V301" s="156"/>
      <c r="W301" s="156"/>
      <c r="X301" s="156"/>
      <c r="Y301" s="147"/>
      <c r="Z301" s="147"/>
      <c r="AA301" s="147"/>
      <c r="AB301" s="147"/>
      <c r="AC301" s="147"/>
      <c r="AD301" s="147"/>
      <c r="AE301" s="147"/>
      <c r="AF301" s="147"/>
      <c r="AG301" s="147" t="s">
        <v>238</v>
      </c>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row>
    <row r="302" spans="1:60" outlineLevel="1" x14ac:dyDescent="0.2">
      <c r="A302" s="154"/>
      <c r="B302" s="155"/>
      <c r="C302" s="249" t="s">
        <v>672</v>
      </c>
      <c r="D302" s="250"/>
      <c r="E302" s="250"/>
      <c r="F302" s="250"/>
      <c r="G302" s="250"/>
      <c r="H302" s="156"/>
      <c r="I302" s="156"/>
      <c r="J302" s="156"/>
      <c r="K302" s="156"/>
      <c r="L302" s="156"/>
      <c r="M302" s="156"/>
      <c r="N302" s="156"/>
      <c r="O302" s="156"/>
      <c r="P302" s="156"/>
      <c r="Q302" s="156"/>
      <c r="R302" s="156"/>
      <c r="S302" s="156"/>
      <c r="T302" s="156"/>
      <c r="U302" s="156"/>
      <c r="V302" s="156"/>
      <c r="W302" s="156"/>
      <c r="X302" s="156"/>
      <c r="Y302" s="147"/>
      <c r="Z302" s="147"/>
      <c r="AA302" s="147"/>
      <c r="AB302" s="147"/>
      <c r="AC302" s="147"/>
      <c r="AD302" s="147"/>
      <c r="AE302" s="147"/>
      <c r="AF302" s="147"/>
      <c r="AG302" s="147" t="s">
        <v>238</v>
      </c>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row>
    <row r="303" spans="1:60" outlineLevel="1" x14ac:dyDescent="0.2">
      <c r="A303" s="154"/>
      <c r="B303" s="155"/>
      <c r="C303" s="249" t="s">
        <v>673</v>
      </c>
      <c r="D303" s="250"/>
      <c r="E303" s="250"/>
      <c r="F303" s="250"/>
      <c r="G303" s="250"/>
      <c r="H303" s="156"/>
      <c r="I303" s="156"/>
      <c r="J303" s="156"/>
      <c r="K303" s="156"/>
      <c r="L303" s="156"/>
      <c r="M303" s="156"/>
      <c r="N303" s="156"/>
      <c r="O303" s="156"/>
      <c r="P303" s="156"/>
      <c r="Q303" s="156"/>
      <c r="R303" s="156"/>
      <c r="S303" s="156"/>
      <c r="T303" s="156"/>
      <c r="U303" s="156"/>
      <c r="V303" s="156"/>
      <c r="W303" s="156"/>
      <c r="X303" s="156"/>
      <c r="Y303" s="147"/>
      <c r="Z303" s="147"/>
      <c r="AA303" s="147"/>
      <c r="AB303" s="147"/>
      <c r="AC303" s="147"/>
      <c r="AD303" s="147"/>
      <c r="AE303" s="147"/>
      <c r="AF303" s="147"/>
      <c r="AG303" s="147" t="s">
        <v>238</v>
      </c>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row>
    <row r="304" spans="1:60" outlineLevel="1" x14ac:dyDescent="0.2">
      <c r="A304" s="154"/>
      <c r="B304" s="155"/>
      <c r="C304" s="249" t="s">
        <v>674</v>
      </c>
      <c r="D304" s="250"/>
      <c r="E304" s="250"/>
      <c r="F304" s="250"/>
      <c r="G304" s="250"/>
      <c r="H304" s="156"/>
      <c r="I304" s="156"/>
      <c r="J304" s="156"/>
      <c r="K304" s="156"/>
      <c r="L304" s="156"/>
      <c r="M304" s="156"/>
      <c r="N304" s="156"/>
      <c r="O304" s="156"/>
      <c r="P304" s="156"/>
      <c r="Q304" s="156"/>
      <c r="R304" s="156"/>
      <c r="S304" s="156"/>
      <c r="T304" s="156"/>
      <c r="U304" s="156"/>
      <c r="V304" s="156"/>
      <c r="W304" s="156"/>
      <c r="X304" s="156"/>
      <c r="Y304" s="147"/>
      <c r="Z304" s="147"/>
      <c r="AA304" s="147"/>
      <c r="AB304" s="147"/>
      <c r="AC304" s="147"/>
      <c r="AD304" s="147"/>
      <c r="AE304" s="147"/>
      <c r="AF304" s="147"/>
      <c r="AG304" s="147" t="s">
        <v>238</v>
      </c>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row>
    <row r="305" spans="1:60" outlineLevel="1" x14ac:dyDescent="0.2">
      <c r="A305" s="154"/>
      <c r="B305" s="155"/>
      <c r="C305" s="180" t="s">
        <v>675</v>
      </c>
      <c r="D305" s="157"/>
      <c r="E305" s="158">
        <v>10</v>
      </c>
      <c r="F305" s="156"/>
      <c r="G305" s="156"/>
      <c r="H305" s="156"/>
      <c r="I305" s="156"/>
      <c r="J305" s="156"/>
      <c r="K305" s="156"/>
      <c r="L305" s="156"/>
      <c r="M305" s="156"/>
      <c r="N305" s="156"/>
      <c r="O305" s="156"/>
      <c r="P305" s="156"/>
      <c r="Q305" s="156"/>
      <c r="R305" s="156"/>
      <c r="S305" s="156"/>
      <c r="T305" s="156"/>
      <c r="U305" s="156"/>
      <c r="V305" s="156"/>
      <c r="W305" s="156"/>
      <c r="X305" s="156"/>
      <c r="Y305" s="147"/>
      <c r="Z305" s="147"/>
      <c r="AA305" s="147"/>
      <c r="AB305" s="147"/>
      <c r="AC305" s="147"/>
      <c r="AD305" s="147"/>
      <c r="AE305" s="147"/>
      <c r="AF305" s="147"/>
      <c r="AG305" s="147" t="s">
        <v>176</v>
      </c>
      <c r="AH305" s="147">
        <v>0</v>
      </c>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row>
    <row r="306" spans="1:60" outlineLevel="1" x14ac:dyDescent="0.2">
      <c r="A306" s="154"/>
      <c r="B306" s="155"/>
      <c r="C306" s="241"/>
      <c r="D306" s="242"/>
      <c r="E306" s="242"/>
      <c r="F306" s="242"/>
      <c r="G306" s="242"/>
      <c r="H306" s="156"/>
      <c r="I306" s="156"/>
      <c r="J306" s="156"/>
      <c r="K306" s="156"/>
      <c r="L306" s="156"/>
      <c r="M306" s="156"/>
      <c r="N306" s="156"/>
      <c r="O306" s="156"/>
      <c r="P306" s="156"/>
      <c r="Q306" s="156"/>
      <c r="R306" s="156"/>
      <c r="S306" s="156"/>
      <c r="T306" s="156"/>
      <c r="U306" s="156"/>
      <c r="V306" s="156"/>
      <c r="W306" s="156"/>
      <c r="X306" s="156"/>
      <c r="Y306" s="147"/>
      <c r="Z306" s="147"/>
      <c r="AA306" s="147"/>
      <c r="AB306" s="147"/>
      <c r="AC306" s="147"/>
      <c r="AD306" s="147"/>
      <c r="AE306" s="147"/>
      <c r="AF306" s="147"/>
      <c r="AG306" s="147" t="s">
        <v>178</v>
      </c>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row>
    <row r="307" spans="1:60" outlineLevel="1" x14ac:dyDescent="0.2">
      <c r="A307" s="169">
        <v>47</v>
      </c>
      <c r="B307" s="170" t="s">
        <v>676</v>
      </c>
      <c r="C307" s="179" t="s">
        <v>677</v>
      </c>
      <c r="D307" s="171" t="s">
        <v>670</v>
      </c>
      <c r="E307" s="172">
        <v>31.5</v>
      </c>
      <c r="F307" s="173"/>
      <c r="G307" s="174">
        <f>ROUND(E307*F307,2)</f>
        <v>0</v>
      </c>
      <c r="H307" s="173"/>
      <c r="I307" s="174">
        <f>ROUND(E307*H307,2)</f>
        <v>0</v>
      </c>
      <c r="J307" s="173"/>
      <c r="K307" s="174">
        <f>ROUND(E307*J307,2)</f>
        <v>0</v>
      </c>
      <c r="L307" s="174">
        <v>21</v>
      </c>
      <c r="M307" s="174">
        <f>G307*(1+L307/100)</f>
        <v>0</v>
      </c>
      <c r="N307" s="174">
        <v>0</v>
      </c>
      <c r="O307" s="174">
        <f>ROUND(E307*N307,2)</f>
        <v>0</v>
      </c>
      <c r="P307" s="174">
        <v>0</v>
      </c>
      <c r="Q307" s="174">
        <f>ROUND(E307*P307,2)</f>
        <v>0</v>
      </c>
      <c r="R307" s="174"/>
      <c r="S307" s="174" t="s">
        <v>169</v>
      </c>
      <c r="T307" s="175" t="s">
        <v>374</v>
      </c>
      <c r="U307" s="156">
        <v>0</v>
      </c>
      <c r="V307" s="156">
        <f>ROUND(E307*U307,2)</f>
        <v>0</v>
      </c>
      <c r="W307" s="156"/>
      <c r="X307" s="156" t="s">
        <v>356</v>
      </c>
      <c r="Y307" s="147"/>
      <c r="Z307" s="147"/>
      <c r="AA307" s="147"/>
      <c r="AB307" s="147"/>
      <c r="AC307" s="147"/>
      <c r="AD307" s="147"/>
      <c r="AE307" s="147"/>
      <c r="AF307" s="147"/>
      <c r="AG307" s="147" t="s">
        <v>357</v>
      </c>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row>
    <row r="308" spans="1:60" outlineLevel="1" x14ac:dyDescent="0.2">
      <c r="A308" s="154"/>
      <c r="B308" s="155"/>
      <c r="C308" s="247" t="s">
        <v>671</v>
      </c>
      <c r="D308" s="248"/>
      <c r="E308" s="248"/>
      <c r="F308" s="248"/>
      <c r="G308" s="248"/>
      <c r="H308" s="156"/>
      <c r="I308" s="156"/>
      <c r="J308" s="156"/>
      <c r="K308" s="156"/>
      <c r="L308" s="156"/>
      <c r="M308" s="156"/>
      <c r="N308" s="156"/>
      <c r="O308" s="156"/>
      <c r="P308" s="156"/>
      <c r="Q308" s="156"/>
      <c r="R308" s="156"/>
      <c r="S308" s="156"/>
      <c r="T308" s="156"/>
      <c r="U308" s="156"/>
      <c r="V308" s="156"/>
      <c r="W308" s="156"/>
      <c r="X308" s="156"/>
      <c r="Y308" s="147"/>
      <c r="Z308" s="147"/>
      <c r="AA308" s="147"/>
      <c r="AB308" s="147"/>
      <c r="AC308" s="147"/>
      <c r="AD308" s="147"/>
      <c r="AE308" s="147"/>
      <c r="AF308" s="147"/>
      <c r="AG308" s="147" t="s">
        <v>238</v>
      </c>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row>
    <row r="309" spans="1:60" outlineLevel="1" x14ac:dyDescent="0.2">
      <c r="A309" s="154"/>
      <c r="B309" s="155"/>
      <c r="C309" s="249" t="s">
        <v>672</v>
      </c>
      <c r="D309" s="250"/>
      <c r="E309" s="250"/>
      <c r="F309" s="250"/>
      <c r="G309" s="250"/>
      <c r="H309" s="156"/>
      <c r="I309" s="156"/>
      <c r="J309" s="156"/>
      <c r="K309" s="156"/>
      <c r="L309" s="156"/>
      <c r="M309" s="156"/>
      <c r="N309" s="156"/>
      <c r="O309" s="156"/>
      <c r="P309" s="156"/>
      <c r="Q309" s="156"/>
      <c r="R309" s="156"/>
      <c r="S309" s="156"/>
      <c r="T309" s="156"/>
      <c r="U309" s="156"/>
      <c r="V309" s="156"/>
      <c r="W309" s="156"/>
      <c r="X309" s="156"/>
      <c r="Y309" s="147"/>
      <c r="Z309" s="147"/>
      <c r="AA309" s="147"/>
      <c r="AB309" s="147"/>
      <c r="AC309" s="147"/>
      <c r="AD309" s="147"/>
      <c r="AE309" s="147"/>
      <c r="AF309" s="147"/>
      <c r="AG309" s="147" t="s">
        <v>238</v>
      </c>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row>
    <row r="310" spans="1:60" outlineLevel="1" x14ac:dyDescent="0.2">
      <c r="A310" s="154"/>
      <c r="B310" s="155"/>
      <c r="C310" s="249" t="s">
        <v>673</v>
      </c>
      <c r="D310" s="250"/>
      <c r="E310" s="250"/>
      <c r="F310" s="250"/>
      <c r="G310" s="250"/>
      <c r="H310" s="156"/>
      <c r="I310" s="156"/>
      <c r="J310" s="156"/>
      <c r="K310" s="156"/>
      <c r="L310" s="156"/>
      <c r="M310" s="156"/>
      <c r="N310" s="156"/>
      <c r="O310" s="156"/>
      <c r="P310" s="156"/>
      <c r="Q310" s="156"/>
      <c r="R310" s="156"/>
      <c r="S310" s="156"/>
      <c r="T310" s="156"/>
      <c r="U310" s="156"/>
      <c r="V310" s="156"/>
      <c r="W310" s="156"/>
      <c r="X310" s="156"/>
      <c r="Y310" s="147"/>
      <c r="Z310" s="147"/>
      <c r="AA310" s="147"/>
      <c r="AB310" s="147"/>
      <c r="AC310" s="147"/>
      <c r="AD310" s="147"/>
      <c r="AE310" s="147"/>
      <c r="AF310" s="147"/>
      <c r="AG310" s="147" t="s">
        <v>238</v>
      </c>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row>
    <row r="311" spans="1:60" outlineLevel="1" x14ac:dyDescent="0.2">
      <c r="A311" s="154"/>
      <c r="B311" s="155"/>
      <c r="C311" s="249" t="s">
        <v>678</v>
      </c>
      <c r="D311" s="250"/>
      <c r="E311" s="250"/>
      <c r="F311" s="250"/>
      <c r="G311" s="250"/>
      <c r="H311" s="156"/>
      <c r="I311" s="156"/>
      <c r="J311" s="156"/>
      <c r="K311" s="156"/>
      <c r="L311" s="156"/>
      <c r="M311" s="156"/>
      <c r="N311" s="156"/>
      <c r="O311" s="156"/>
      <c r="P311" s="156"/>
      <c r="Q311" s="156"/>
      <c r="R311" s="156"/>
      <c r="S311" s="156"/>
      <c r="T311" s="156"/>
      <c r="U311" s="156"/>
      <c r="V311" s="156"/>
      <c r="W311" s="156"/>
      <c r="X311" s="156"/>
      <c r="Y311" s="147"/>
      <c r="Z311" s="147"/>
      <c r="AA311" s="147"/>
      <c r="AB311" s="147"/>
      <c r="AC311" s="147"/>
      <c r="AD311" s="147"/>
      <c r="AE311" s="147"/>
      <c r="AF311" s="147"/>
      <c r="AG311" s="147" t="s">
        <v>238</v>
      </c>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row>
    <row r="312" spans="1:60" outlineLevel="1" x14ac:dyDescent="0.2">
      <c r="A312" s="154"/>
      <c r="B312" s="155"/>
      <c r="C312" s="180" t="s">
        <v>679</v>
      </c>
      <c r="D312" s="157"/>
      <c r="E312" s="158">
        <v>31.5</v>
      </c>
      <c r="F312" s="156"/>
      <c r="G312" s="156"/>
      <c r="H312" s="156"/>
      <c r="I312" s="156"/>
      <c r="J312" s="156"/>
      <c r="K312" s="156"/>
      <c r="L312" s="156"/>
      <c r="M312" s="156"/>
      <c r="N312" s="156"/>
      <c r="O312" s="156"/>
      <c r="P312" s="156"/>
      <c r="Q312" s="156"/>
      <c r="R312" s="156"/>
      <c r="S312" s="156"/>
      <c r="T312" s="156"/>
      <c r="U312" s="156"/>
      <c r="V312" s="156"/>
      <c r="W312" s="156"/>
      <c r="X312" s="156"/>
      <c r="Y312" s="147"/>
      <c r="Z312" s="147"/>
      <c r="AA312" s="147"/>
      <c r="AB312" s="147"/>
      <c r="AC312" s="147"/>
      <c r="AD312" s="147"/>
      <c r="AE312" s="147"/>
      <c r="AF312" s="147"/>
      <c r="AG312" s="147" t="s">
        <v>176</v>
      </c>
      <c r="AH312" s="147">
        <v>0</v>
      </c>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row>
    <row r="313" spans="1:60" outlineLevel="1" x14ac:dyDescent="0.2">
      <c r="A313" s="154"/>
      <c r="B313" s="155"/>
      <c r="C313" s="241"/>
      <c r="D313" s="242"/>
      <c r="E313" s="242"/>
      <c r="F313" s="242"/>
      <c r="G313" s="242"/>
      <c r="H313" s="156"/>
      <c r="I313" s="156"/>
      <c r="J313" s="156"/>
      <c r="K313" s="156"/>
      <c r="L313" s="156"/>
      <c r="M313" s="156"/>
      <c r="N313" s="156"/>
      <c r="O313" s="156"/>
      <c r="P313" s="156"/>
      <c r="Q313" s="156"/>
      <c r="R313" s="156"/>
      <c r="S313" s="156"/>
      <c r="T313" s="156"/>
      <c r="U313" s="156"/>
      <c r="V313" s="156"/>
      <c r="W313" s="156"/>
      <c r="X313" s="156"/>
      <c r="Y313" s="147"/>
      <c r="Z313" s="147"/>
      <c r="AA313" s="147"/>
      <c r="AB313" s="147"/>
      <c r="AC313" s="147"/>
      <c r="AD313" s="147"/>
      <c r="AE313" s="147"/>
      <c r="AF313" s="147"/>
      <c r="AG313" s="147" t="s">
        <v>178</v>
      </c>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row>
    <row r="314" spans="1:60" outlineLevel="1" x14ac:dyDescent="0.2">
      <c r="A314" s="169">
        <v>48</v>
      </c>
      <c r="B314" s="170" t="s">
        <v>680</v>
      </c>
      <c r="C314" s="179" t="s">
        <v>681</v>
      </c>
      <c r="D314" s="171" t="s">
        <v>670</v>
      </c>
      <c r="E314" s="172">
        <v>190.57499999999999</v>
      </c>
      <c r="F314" s="173"/>
      <c r="G314" s="174">
        <f>ROUND(E314*F314,2)</f>
        <v>0</v>
      </c>
      <c r="H314" s="173"/>
      <c r="I314" s="174">
        <f>ROUND(E314*H314,2)</f>
        <v>0</v>
      </c>
      <c r="J314" s="173"/>
      <c r="K314" s="174">
        <f>ROUND(E314*J314,2)</f>
        <v>0</v>
      </c>
      <c r="L314" s="174">
        <v>21</v>
      </c>
      <c r="M314" s="174">
        <f>G314*(1+L314/100)</f>
        <v>0</v>
      </c>
      <c r="N314" s="174">
        <v>0</v>
      </c>
      <c r="O314" s="174">
        <f>ROUND(E314*N314,2)</f>
        <v>0</v>
      </c>
      <c r="P314" s="174">
        <v>0</v>
      </c>
      <c r="Q314" s="174">
        <f>ROUND(E314*P314,2)</f>
        <v>0</v>
      </c>
      <c r="R314" s="174"/>
      <c r="S314" s="174" t="s">
        <v>169</v>
      </c>
      <c r="T314" s="175" t="s">
        <v>374</v>
      </c>
      <c r="U314" s="156">
        <v>0</v>
      </c>
      <c r="V314" s="156">
        <f>ROUND(E314*U314,2)</f>
        <v>0</v>
      </c>
      <c r="W314" s="156"/>
      <c r="X314" s="156" t="s">
        <v>356</v>
      </c>
      <c r="Y314" s="147"/>
      <c r="Z314" s="147"/>
      <c r="AA314" s="147"/>
      <c r="AB314" s="147"/>
      <c r="AC314" s="147"/>
      <c r="AD314" s="147"/>
      <c r="AE314" s="147"/>
      <c r="AF314" s="147"/>
      <c r="AG314" s="147" t="s">
        <v>357</v>
      </c>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row>
    <row r="315" spans="1:60" outlineLevel="1" x14ac:dyDescent="0.2">
      <c r="A315" s="154"/>
      <c r="B315" s="155"/>
      <c r="C315" s="247" t="s">
        <v>671</v>
      </c>
      <c r="D315" s="248"/>
      <c r="E315" s="248"/>
      <c r="F315" s="248"/>
      <c r="G315" s="248"/>
      <c r="H315" s="156"/>
      <c r="I315" s="156"/>
      <c r="J315" s="156"/>
      <c r="K315" s="156"/>
      <c r="L315" s="156"/>
      <c r="M315" s="156"/>
      <c r="N315" s="156"/>
      <c r="O315" s="156"/>
      <c r="P315" s="156"/>
      <c r="Q315" s="156"/>
      <c r="R315" s="156"/>
      <c r="S315" s="156"/>
      <c r="T315" s="156"/>
      <c r="U315" s="156"/>
      <c r="V315" s="156"/>
      <c r="W315" s="156"/>
      <c r="X315" s="156"/>
      <c r="Y315" s="147"/>
      <c r="Z315" s="147"/>
      <c r="AA315" s="147"/>
      <c r="AB315" s="147"/>
      <c r="AC315" s="147"/>
      <c r="AD315" s="147"/>
      <c r="AE315" s="147"/>
      <c r="AF315" s="147"/>
      <c r="AG315" s="147" t="s">
        <v>238</v>
      </c>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row>
    <row r="316" spans="1:60" outlineLevel="1" x14ac:dyDescent="0.2">
      <c r="A316" s="154"/>
      <c r="B316" s="155"/>
      <c r="C316" s="249" t="s">
        <v>682</v>
      </c>
      <c r="D316" s="250"/>
      <c r="E316" s="250"/>
      <c r="F316" s="250"/>
      <c r="G316" s="250"/>
      <c r="H316" s="156"/>
      <c r="I316" s="156"/>
      <c r="J316" s="156"/>
      <c r="K316" s="156"/>
      <c r="L316" s="156"/>
      <c r="M316" s="156"/>
      <c r="N316" s="156"/>
      <c r="O316" s="156"/>
      <c r="P316" s="156"/>
      <c r="Q316" s="156"/>
      <c r="R316" s="156"/>
      <c r="S316" s="156"/>
      <c r="T316" s="156"/>
      <c r="U316" s="156"/>
      <c r="V316" s="156"/>
      <c r="W316" s="156"/>
      <c r="X316" s="156"/>
      <c r="Y316" s="147"/>
      <c r="Z316" s="147"/>
      <c r="AA316" s="147"/>
      <c r="AB316" s="147"/>
      <c r="AC316" s="147"/>
      <c r="AD316" s="147"/>
      <c r="AE316" s="147"/>
      <c r="AF316" s="147"/>
      <c r="AG316" s="147" t="s">
        <v>238</v>
      </c>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row>
    <row r="317" spans="1:60" outlineLevel="1" x14ac:dyDescent="0.2">
      <c r="A317" s="154"/>
      <c r="B317" s="155"/>
      <c r="C317" s="249" t="s">
        <v>673</v>
      </c>
      <c r="D317" s="250"/>
      <c r="E317" s="250"/>
      <c r="F317" s="250"/>
      <c r="G317" s="250"/>
      <c r="H317" s="156"/>
      <c r="I317" s="156"/>
      <c r="J317" s="156"/>
      <c r="K317" s="156"/>
      <c r="L317" s="156"/>
      <c r="M317" s="156"/>
      <c r="N317" s="156"/>
      <c r="O317" s="156"/>
      <c r="P317" s="156"/>
      <c r="Q317" s="156"/>
      <c r="R317" s="156"/>
      <c r="S317" s="156"/>
      <c r="T317" s="156"/>
      <c r="U317" s="156"/>
      <c r="V317" s="156"/>
      <c r="W317" s="156"/>
      <c r="X317" s="156"/>
      <c r="Y317" s="147"/>
      <c r="Z317" s="147"/>
      <c r="AA317" s="147"/>
      <c r="AB317" s="147"/>
      <c r="AC317" s="147"/>
      <c r="AD317" s="147"/>
      <c r="AE317" s="147"/>
      <c r="AF317" s="147"/>
      <c r="AG317" s="147" t="s">
        <v>238</v>
      </c>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row>
    <row r="318" spans="1:60" outlineLevel="1" x14ac:dyDescent="0.2">
      <c r="A318" s="154"/>
      <c r="B318" s="155"/>
      <c r="C318" s="249" t="s">
        <v>683</v>
      </c>
      <c r="D318" s="250"/>
      <c r="E318" s="250"/>
      <c r="F318" s="250"/>
      <c r="G318" s="250"/>
      <c r="H318" s="156"/>
      <c r="I318" s="156"/>
      <c r="J318" s="156"/>
      <c r="K318" s="156"/>
      <c r="L318" s="156"/>
      <c r="M318" s="156"/>
      <c r="N318" s="156"/>
      <c r="O318" s="156"/>
      <c r="P318" s="156"/>
      <c r="Q318" s="156"/>
      <c r="R318" s="156"/>
      <c r="S318" s="156"/>
      <c r="T318" s="156"/>
      <c r="U318" s="156"/>
      <c r="V318" s="156"/>
      <c r="W318" s="156"/>
      <c r="X318" s="156"/>
      <c r="Y318" s="147"/>
      <c r="Z318" s="147"/>
      <c r="AA318" s="147"/>
      <c r="AB318" s="147"/>
      <c r="AC318" s="147"/>
      <c r="AD318" s="147"/>
      <c r="AE318" s="147"/>
      <c r="AF318" s="147"/>
      <c r="AG318" s="147" t="s">
        <v>238</v>
      </c>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row>
    <row r="319" spans="1:60" outlineLevel="1" x14ac:dyDescent="0.2">
      <c r="A319" s="154"/>
      <c r="B319" s="155"/>
      <c r="C319" s="180" t="s">
        <v>684</v>
      </c>
      <c r="D319" s="157"/>
      <c r="E319" s="158">
        <v>190.57499999999999</v>
      </c>
      <c r="F319" s="156"/>
      <c r="G319" s="156"/>
      <c r="H319" s="156"/>
      <c r="I319" s="156"/>
      <c r="J319" s="156"/>
      <c r="K319" s="156"/>
      <c r="L319" s="156"/>
      <c r="M319" s="156"/>
      <c r="N319" s="156"/>
      <c r="O319" s="156"/>
      <c r="P319" s="156"/>
      <c r="Q319" s="156"/>
      <c r="R319" s="156"/>
      <c r="S319" s="156"/>
      <c r="T319" s="156"/>
      <c r="U319" s="156"/>
      <c r="V319" s="156"/>
      <c r="W319" s="156"/>
      <c r="X319" s="156"/>
      <c r="Y319" s="147"/>
      <c r="Z319" s="147"/>
      <c r="AA319" s="147"/>
      <c r="AB319" s="147"/>
      <c r="AC319" s="147"/>
      <c r="AD319" s="147"/>
      <c r="AE319" s="147"/>
      <c r="AF319" s="147"/>
      <c r="AG319" s="147" t="s">
        <v>176</v>
      </c>
      <c r="AH319" s="147">
        <v>0</v>
      </c>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row>
    <row r="320" spans="1:60" outlineLevel="1" x14ac:dyDescent="0.2">
      <c r="A320" s="154"/>
      <c r="B320" s="155"/>
      <c r="C320" s="241"/>
      <c r="D320" s="242"/>
      <c r="E320" s="242"/>
      <c r="F320" s="242"/>
      <c r="G320" s="242"/>
      <c r="H320" s="156"/>
      <c r="I320" s="156"/>
      <c r="J320" s="156"/>
      <c r="K320" s="156"/>
      <c r="L320" s="156"/>
      <c r="M320" s="156"/>
      <c r="N320" s="156"/>
      <c r="O320" s="156"/>
      <c r="P320" s="156"/>
      <c r="Q320" s="156"/>
      <c r="R320" s="156"/>
      <c r="S320" s="156"/>
      <c r="T320" s="156"/>
      <c r="U320" s="156"/>
      <c r="V320" s="156"/>
      <c r="W320" s="156"/>
      <c r="X320" s="156"/>
      <c r="Y320" s="147"/>
      <c r="Z320" s="147"/>
      <c r="AA320" s="147"/>
      <c r="AB320" s="147"/>
      <c r="AC320" s="147"/>
      <c r="AD320" s="147"/>
      <c r="AE320" s="147"/>
      <c r="AF320" s="147"/>
      <c r="AG320" s="147" t="s">
        <v>178</v>
      </c>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row>
    <row r="321" spans="1:60" outlineLevel="1" x14ac:dyDescent="0.2">
      <c r="A321" s="169">
        <v>49</v>
      </c>
      <c r="B321" s="170" t="s">
        <v>685</v>
      </c>
      <c r="C321" s="179" t="s">
        <v>686</v>
      </c>
      <c r="D321" s="171" t="s">
        <v>670</v>
      </c>
      <c r="E321" s="172">
        <v>508</v>
      </c>
      <c r="F321" s="173"/>
      <c r="G321" s="174">
        <f>ROUND(E321*F321,2)</f>
        <v>0</v>
      </c>
      <c r="H321" s="173"/>
      <c r="I321" s="174">
        <f>ROUND(E321*H321,2)</f>
        <v>0</v>
      </c>
      <c r="J321" s="173"/>
      <c r="K321" s="174">
        <f>ROUND(E321*J321,2)</f>
        <v>0</v>
      </c>
      <c r="L321" s="174">
        <v>21</v>
      </c>
      <c r="M321" s="174">
        <f>G321*(1+L321/100)</f>
        <v>0</v>
      </c>
      <c r="N321" s="174">
        <v>0</v>
      </c>
      <c r="O321" s="174">
        <f>ROUND(E321*N321,2)</f>
        <v>0</v>
      </c>
      <c r="P321" s="174">
        <v>0</v>
      </c>
      <c r="Q321" s="174">
        <f>ROUND(E321*P321,2)</f>
        <v>0</v>
      </c>
      <c r="R321" s="174"/>
      <c r="S321" s="174" t="s">
        <v>169</v>
      </c>
      <c r="T321" s="175" t="s">
        <v>170</v>
      </c>
      <c r="U321" s="156">
        <v>0</v>
      </c>
      <c r="V321" s="156">
        <f>ROUND(E321*U321,2)</f>
        <v>0</v>
      </c>
      <c r="W321" s="156"/>
      <c r="X321" s="156" t="s">
        <v>356</v>
      </c>
      <c r="Y321" s="147"/>
      <c r="Z321" s="147"/>
      <c r="AA321" s="147"/>
      <c r="AB321" s="147"/>
      <c r="AC321" s="147"/>
      <c r="AD321" s="147"/>
      <c r="AE321" s="147"/>
      <c r="AF321" s="147"/>
      <c r="AG321" s="147" t="s">
        <v>357</v>
      </c>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row>
    <row r="322" spans="1:60" outlineLevel="1" x14ac:dyDescent="0.2">
      <c r="A322" s="154"/>
      <c r="B322" s="155"/>
      <c r="C322" s="247" t="s">
        <v>687</v>
      </c>
      <c r="D322" s="248"/>
      <c r="E322" s="248"/>
      <c r="F322" s="248"/>
      <c r="G322" s="248"/>
      <c r="H322" s="156"/>
      <c r="I322" s="156"/>
      <c r="J322" s="156"/>
      <c r="K322" s="156"/>
      <c r="L322" s="156"/>
      <c r="M322" s="156"/>
      <c r="N322" s="156"/>
      <c r="O322" s="156"/>
      <c r="P322" s="156"/>
      <c r="Q322" s="156"/>
      <c r="R322" s="156"/>
      <c r="S322" s="156"/>
      <c r="T322" s="156"/>
      <c r="U322" s="156"/>
      <c r="V322" s="156"/>
      <c r="W322" s="156"/>
      <c r="X322" s="156"/>
      <c r="Y322" s="147"/>
      <c r="Z322" s="147"/>
      <c r="AA322" s="147"/>
      <c r="AB322" s="147"/>
      <c r="AC322" s="147"/>
      <c r="AD322" s="147"/>
      <c r="AE322" s="147"/>
      <c r="AF322" s="147"/>
      <c r="AG322" s="147" t="s">
        <v>238</v>
      </c>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row>
    <row r="323" spans="1:60" ht="22.5" outlineLevel="1" x14ac:dyDescent="0.2">
      <c r="A323" s="154"/>
      <c r="B323" s="155"/>
      <c r="C323" s="180" t="s">
        <v>688</v>
      </c>
      <c r="D323" s="157"/>
      <c r="E323" s="158">
        <v>508</v>
      </c>
      <c r="F323" s="156"/>
      <c r="G323" s="156"/>
      <c r="H323" s="156"/>
      <c r="I323" s="156"/>
      <c r="J323" s="156"/>
      <c r="K323" s="156"/>
      <c r="L323" s="156"/>
      <c r="M323" s="156"/>
      <c r="N323" s="156"/>
      <c r="O323" s="156"/>
      <c r="P323" s="156"/>
      <c r="Q323" s="156"/>
      <c r="R323" s="156"/>
      <c r="S323" s="156"/>
      <c r="T323" s="156"/>
      <c r="U323" s="156"/>
      <c r="V323" s="156"/>
      <c r="W323" s="156"/>
      <c r="X323" s="156"/>
      <c r="Y323" s="147"/>
      <c r="Z323" s="147"/>
      <c r="AA323" s="147"/>
      <c r="AB323" s="147"/>
      <c r="AC323" s="147"/>
      <c r="AD323" s="147"/>
      <c r="AE323" s="147"/>
      <c r="AF323" s="147"/>
      <c r="AG323" s="147" t="s">
        <v>176</v>
      </c>
      <c r="AH323" s="147">
        <v>0</v>
      </c>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row>
    <row r="324" spans="1:60" outlineLevel="1" x14ac:dyDescent="0.2">
      <c r="A324" s="154"/>
      <c r="B324" s="155"/>
      <c r="C324" s="241"/>
      <c r="D324" s="242"/>
      <c r="E324" s="242"/>
      <c r="F324" s="242"/>
      <c r="G324" s="242"/>
      <c r="H324" s="156"/>
      <c r="I324" s="156"/>
      <c r="J324" s="156"/>
      <c r="K324" s="156"/>
      <c r="L324" s="156"/>
      <c r="M324" s="156"/>
      <c r="N324" s="156"/>
      <c r="O324" s="156"/>
      <c r="P324" s="156"/>
      <c r="Q324" s="156"/>
      <c r="R324" s="156"/>
      <c r="S324" s="156"/>
      <c r="T324" s="156"/>
      <c r="U324" s="156"/>
      <c r="V324" s="156"/>
      <c r="W324" s="156"/>
      <c r="X324" s="156"/>
      <c r="Y324" s="147"/>
      <c r="Z324" s="147"/>
      <c r="AA324" s="147"/>
      <c r="AB324" s="147"/>
      <c r="AC324" s="147"/>
      <c r="AD324" s="147"/>
      <c r="AE324" s="147"/>
      <c r="AF324" s="147"/>
      <c r="AG324" s="147" t="s">
        <v>178</v>
      </c>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row>
    <row r="325" spans="1:60" outlineLevel="1" x14ac:dyDescent="0.2">
      <c r="A325" s="169">
        <v>50</v>
      </c>
      <c r="B325" s="170" t="s">
        <v>689</v>
      </c>
      <c r="C325" s="179" t="s">
        <v>690</v>
      </c>
      <c r="D325" s="171" t="s">
        <v>691</v>
      </c>
      <c r="E325" s="172">
        <v>75</v>
      </c>
      <c r="F325" s="173"/>
      <c r="G325" s="174">
        <f>ROUND(E325*F325,2)</f>
        <v>0</v>
      </c>
      <c r="H325" s="173"/>
      <c r="I325" s="174">
        <f>ROUND(E325*H325,2)</f>
        <v>0</v>
      </c>
      <c r="J325" s="173"/>
      <c r="K325" s="174">
        <f>ROUND(E325*J325,2)</f>
        <v>0</v>
      </c>
      <c r="L325" s="174">
        <v>21</v>
      </c>
      <c r="M325" s="174">
        <f>G325*(1+L325/100)</f>
        <v>0</v>
      </c>
      <c r="N325" s="174">
        <v>0</v>
      </c>
      <c r="O325" s="174">
        <f>ROUND(E325*N325,2)</f>
        <v>0</v>
      </c>
      <c r="P325" s="174">
        <v>0</v>
      </c>
      <c r="Q325" s="174">
        <f>ROUND(E325*P325,2)</f>
        <v>0</v>
      </c>
      <c r="R325" s="174"/>
      <c r="S325" s="174" t="s">
        <v>287</v>
      </c>
      <c r="T325" s="175" t="s">
        <v>306</v>
      </c>
      <c r="U325" s="156">
        <v>0</v>
      </c>
      <c r="V325" s="156">
        <f>ROUND(E325*U325,2)</f>
        <v>0</v>
      </c>
      <c r="W325" s="156"/>
      <c r="X325" s="156" t="s">
        <v>356</v>
      </c>
      <c r="Y325" s="147"/>
      <c r="Z325" s="147"/>
      <c r="AA325" s="147"/>
      <c r="AB325" s="147"/>
      <c r="AC325" s="147"/>
      <c r="AD325" s="147"/>
      <c r="AE325" s="147"/>
      <c r="AF325" s="147"/>
      <c r="AG325" s="147" t="s">
        <v>357</v>
      </c>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row>
    <row r="326" spans="1:60" outlineLevel="1" x14ac:dyDescent="0.2">
      <c r="A326" s="154"/>
      <c r="B326" s="155"/>
      <c r="C326" s="247" t="s">
        <v>692</v>
      </c>
      <c r="D326" s="248"/>
      <c r="E326" s="248"/>
      <c r="F326" s="248"/>
      <c r="G326" s="248"/>
      <c r="H326" s="156"/>
      <c r="I326" s="156"/>
      <c r="J326" s="156"/>
      <c r="K326" s="156"/>
      <c r="L326" s="156"/>
      <c r="M326" s="156"/>
      <c r="N326" s="156"/>
      <c r="O326" s="156"/>
      <c r="P326" s="156"/>
      <c r="Q326" s="156"/>
      <c r="R326" s="156"/>
      <c r="S326" s="156"/>
      <c r="T326" s="156"/>
      <c r="U326" s="156"/>
      <c r="V326" s="156"/>
      <c r="W326" s="156"/>
      <c r="X326" s="156"/>
      <c r="Y326" s="147"/>
      <c r="Z326" s="147"/>
      <c r="AA326" s="147"/>
      <c r="AB326" s="147"/>
      <c r="AC326" s="147"/>
      <c r="AD326" s="147"/>
      <c r="AE326" s="147"/>
      <c r="AF326" s="147"/>
      <c r="AG326" s="147" t="s">
        <v>238</v>
      </c>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row>
    <row r="327" spans="1:60" outlineLevel="1" x14ac:dyDescent="0.2">
      <c r="A327" s="154"/>
      <c r="B327" s="155"/>
      <c r="C327" s="249" t="s">
        <v>671</v>
      </c>
      <c r="D327" s="250"/>
      <c r="E327" s="250"/>
      <c r="F327" s="250"/>
      <c r="G327" s="250"/>
      <c r="H327" s="156"/>
      <c r="I327" s="156"/>
      <c r="J327" s="156"/>
      <c r="K327" s="156"/>
      <c r="L327" s="156"/>
      <c r="M327" s="156"/>
      <c r="N327" s="156"/>
      <c r="O327" s="156"/>
      <c r="P327" s="156"/>
      <c r="Q327" s="156"/>
      <c r="R327" s="156"/>
      <c r="S327" s="156"/>
      <c r="T327" s="156"/>
      <c r="U327" s="156"/>
      <c r="V327" s="156"/>
      <c r="W327" s="156"/>
      <c r="X327" s="156"/>
      <c r="Y327" s="147"/>
      <c r="Z327" s="147"/>
      <c r="AA327" s="147"/>
      <c r="AB327" s="147"/>
      <c r="AC327" s="147"/>
      <c r="AD327" s="147"/>
      <c r="AE327" s="147"/>
      <c r="AF327" s="147"/>
      <c r="AG327" s="147" t="s">
        <v>238</v>
      </c>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row>
    <row r="328" spans="1:60" ht="22.5" outlineLevel="1" x14ac:dyDescent="0.2">
      <c r="A328" s="154"/>
      <c r="B328" s="155"/>
      <c r="C328" s="249" t="s">
        <v>693</v>
      </c>
      <c r="D328" s="250"/>
      <c r="E328" s="250"/>
      <c r="F328" s="250"/>
      <c r="G328" s="250"/>
      <c r="H328" s="156"/>
      <c r="I328" s="156"/>
      <c r="J328" s="156"/>
      <c r="K328" s="156"/>
      <c r="L328" s="156"/>
      <c r="M328" s="156"/>
      <c r="N328" s="156"/>
      <c r="O328" s="156"/>
      <c r="P328" s="156"/>
      <c r="Q328" s="156"/>
      <c r="R328" s="156"/>
      <c r="S328" s="156"/>
      <c r="T328" s="156"/>
      <c r="U328" s="156"/>
      <c r="V328" s="156"/>
      <c r="W328" s="156"/>
      <c r="X328" s="156"/>
      <c r="Y328" s="147"/>
      <c r="Z328" s="147"/>
      <c r="AA328" s="147"/>
      <c r="AB328" s="147"/>
      <c r="AC328" s="147"/>
      <c r="AD328" s="147"/>
      <c r="AE328" s="147"/>
      <c r="AF328" s="147"/>
      <c r="AG328" s="147" t="s">
        <v>238</v>
      </c>
      <c r="AH328" s="147"/>
      <c r="AI328" s="147"/>
      <c r="AJ328" s="147"/>
      <c r="AK328" s="147"/>
      <c r="AL328" s="147"/>
      <c r="AM328" s="147"/>
      <c r="AN328" s="147"/>
      <c r="AO328" s="147"/>
      <c r="AP328" s="147"/>
      <c r="AQ328" s="147"/>
      <c r="AR328" s="147"/>
      <c r="AS328" s="147"/>
      <c r="AT328" s="147"/>
      <c r="AU328" s="147"/>
      <c r="AV328" s="147"/>
      <c r="AW328" s="147"/>
      <c r="AX328" s="147"/>
      <c r="AY328" s="147"/>
      <c r="AZ328" s="147"/>
      <c r="BA328" s="176" t="str">
        <f>C328</f>
        <v>kompletní dodání a pokládku ocelových pásovin  (obrubníků) o rozměrech předepsaných zadávací dokumentací, včetně povrchové úpravy</v>
      </c>
      <c r="BB328" s="147"/>
      <c r="BC328" s="147"/>
      <c r="BD328" s="147"/>
      <c r="BE328" s="147"/>
      <c r="BF328" s="147"/>
      <c r="BG328" s="147"/>
      <c r="BH328" s="147"/>
    </row>
    <row r="329" spans="1:60" outlineLevel="1" x14ac:dyDescent="0.2">
      <c r="A329" s="154"/>
      <c r="B329" s="155"/>
      <c r="C329" s="180" t="s">
        <v>694</v>
      </c>
      <c r="D329" s="157"/>
      <c r="E329" s="158">
        <v>75</v>
      </c>
      <c r="F329" s="156"/>
      <c r="G329" s="156"/>
      <c r="H329" s="156"/>
      <c r="I329" s="156"/>
      <c r="J329" s="156"/>
      <c r="K329" s="156"/>
      <c r="L329" s="156"/>
      <c r="M329" s="156"/>
      <c r="N329" s="156"/>
      <c r="O329" s="156"/>
      <c r="P329" s="156"/>
      <c r="Q329" s="156"/>
      <c r="R329" s="156"/>
      <c r="S329" s="156"/>
      <c r="T329" s="156"/>
      <c r="U329" s="156"/>
      <c r="V329" s="156"/>
      <c r="W329" s="156"/>
      <c r="X329" s="156"/>
      <c r="Y329" s="147"/>
      <c r="Z329" s="147"/>
      <c r="AA329" s="147"/>
      <c r="AB329" s="147"/>
      <c r="AC329" s="147"/>
      <c r="AD329" s="147"/>
      <c r="AE329" s="147"/>
      <c r="AF329" s="147"/>
      <c r="AG329" s="147" t="s">
        <v>176</v>
      </c>
      <c r="AH329" s="147">
        <v>0</v>
      </c>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row>
    <row r="330" spans="1:60" outlineLevel="1" x14ac:dyDescent="0.2">
      <c r="A330" s="154"/>
      <c r="B330" s="155"/>
      <c r="C330" s="241"/>
      <c r="D330" s="242"/>
      <c r="E330" s="242"/>
      <c r="F330" s="242"/>
      <c r="G330" s="242"/>
      <c r="H330" s="156"/>
      <c r="I330" s="156"/>
      <c r="J330" s="156"/>
      <c r="K330" s="156"/>
      <c r="L330" s="156"/>
      <c r="M330" s="156"/>
      <c r="N330" s="156"/>
      <c r="O330" s="156"/>
      <c r="P330" s="156"/>
      <c r="Q330" s="156"/>
      <c r="R330" s="156"/>
      <c r="S330" s="156"/>
      <c r="T330" s="156"/>
      <c r="U330" s="156"/>
      <c r="V330" s="156"/>
      <c r="W330" s="156"/>
      <c r="X330" s="156"/>
      <c r="Y330" s="147"/>
      <c r="Z330" s="147"/>
      <c r="AA330" s="147"/>
      <c r="AB330" s="147"/>
      <c r="AC330" s="147"/>
      <c r="AD330" s="147"/>
      <c r="AE330" s="147"/>
      <c r="AF330" s="147"/>
      <c r="AG330" s="147" t="s">
        <v>178</v>
      </c>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row>
    <row r="331" spans="1:60" ht="22.5" outlineLevel="1" x14ac:dyDescent="0.2">
      <c r="A331" s="169">
        <v>51</v>
      </c>
      <c r="B331" s="170" t="s">
        <v>695</v>
      </c>
      <c r="C331" s="179" t="s">
        <v>696</v>
      </c>
      <c r="D331" s="171" t="s">
        <v>477</v>
      </c>
      <c r="E331" s="172">
        <v>1</v>
      </c>
      <c r="F331" s="173"/>
      <c r="G331" s="174">
        <f>ROUND(E331*F331,2)</f>
        <v>0</v>
      </c>
      <c r="H331" s="173"/>
      <c r="I331" s="174">
        <f>ROUND(E331*H331,2)</f>
        <v>0</v>
      </c>
      <c r="J331" s="173"/>
      <c r="K331" s="174">
        <f>ROUND(E331*J331,2)</f>
        <v>0</v>
      </c>
      <c r="L331" s="174">
        <v>21</v>
      </c>
      <c r="M331" s="174">
        <f>G331*(1+L331/100)</f>
        <v>0</v>
      </c>
      <c r="N331" s="174">
        <v>3.3399999999999999E-2</v>
      </c>
      <c r="O331" s="174">
        <f>ROUND(E331*N331,2)</f>
        <v>0.03</v>
      </c>
      <c r="P331" s="174">
        <v>0</v>
      </c>
      <c r="Q331" s="174">
        <f>ROUND(E331*P331,2)</f>
        <v>0</v>
      </c>
      <c r="R331" s="174" t="s">
        <v>436</v>
      </c>
      <c r="S331" s="174" t="s">
        <v>169</v>
      </c>
      <c r="T331" s="175" t="s">
        <v>170</v>
      </c>
      <c r="U331" s="156">
        <v>0</v>
      </c>
      <c r="V331" s="156">
        <f>ROUND(E331*U331,2)</f>
        <v>0</v>
      </c>
      <c r="W331" s="156"/>
      <c r="X331" s="156" t="s">
        <v>437</v>
      </c>
      <c r="Y331" s="147"/>
      <c r="Z331" s="147"/>
      <c r="AA331" s="147"/>
      <c r="AB331" s="147"/>
      <c r="AC331" s="147"/>
      <c r="AD331" s="147"/>
      <c r="AE331" s="147"/>
      <c r="AF331" s="147"/>
      <c r="AG331" s="147" t="s">
        <v>438</v>
      </c>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row>
    <row r="332" spans="1:60" ht="22.5" outlineLevel="1" x14ac:dyDescent="0.2">
      <c r="A332" s="154"/>
      <c r="B332" s="155"/>
      <c r="C332" s="247" t="s">
        <v>697</v>
      </c>
      <c r="D332" s="248"/>
      <c r="E332" s="248"/>
      <c r="F332" s="248"/>
      <c r="G332" s="248"/>
      <c r="H332" s="156"/>
      <c r="I332" s="156"/>
      <c r="J332" s="156"/>
      <c r="K332" s="156"/>
      <c r="L332" s="156"/>
      <c r="M332" s="156"/>
      <c r="N332" s="156"/>
      <c r="O332" s="156"/>
      <c r="P332" s="156"/>
      <c r="Q332" s="156"/>
      <c r="R332" s="156"/>
      <c r="S332" s="156"/>
      <c r="T332" s="156"/>
      <c r="U332" s="156"/>
      <c r="V332" s="156"/>
      <c r="W332" s="156"/>
      <c r="X332" s="156"/>
      <c r="Y332" s="147"/>
      <c r="Z332" s="147"/>
      <c r="AA332" s="147"/>
      <c r="AB332" s="147"/>
      <c r="AC332" s="147"/>
      <c r="AD332" s="147"/>
      <c r="AE332" s="147"/>
      <c r="AF332" s="147"/>
      <c r="AG332" s="147" t="s">
        <v>238</v>
      </c>
      <c r="AH332" s="147"/>
      <c r="AI332" s="147"/>
      <c r="AJ332" s="147"/>
      <c r="AK332" s="147"/>
      <c r="AL332" s="147"/>
      <c r="AM332" s="147"/>
      <c r="AN332" s="147"/>
      <c r="AO332" s="147"/>
      <c r="AP332" s="147"/>
      <c r="AQ332" s="147"/>
      <c r="AR332" s="147"/>
      <c r="AS332" s="147"/>
      <c r="AT332" s="147"/>
      <c r="AU332" s="147"/>
      <c r="AV332" s="147"/>
      <c r="AW332" s="147"/>
      <c r="AX332" s="147"/>
      <c r="AY332" s="147"/>
      <c r="AZ332" s="147"/>
      <c r="BA332" s="176" t="str">
        <f>C332</f>
        <v>Sklepní světlík je vyroben z plastu zesíleného skelnými vlákny. Díky vlastnostem tohoto materiálu je možno použít tento výrobek i v hlubších zástavbách.</v>
      </c>
      <c r="BB332" s="147"/>
      <c r="BC332" s="147"/>
      <c r="BD332" s="147"/>
      <c r="BE332" s="147"/>
      <c r="BF332" s="147"/>
      <c r="BG332" s="147"/>
      <c r="BH332" s="147"/>
    </row>
    <row r="333" spans="1:60" outlineLevel="1" x14ac:dyDescent="0.2">
      <c r="A333" s="154"/>
      <c r="B333" s="155"/>
      <c r="C333" s="184" t="s">
        <v>511</v>
      </c>
      <c r="D333" s="159"/>
      <c r="E333" s="160"/>
      <c r="F333" s="161"/>
      <c r="G333" s="161"/>
      <c r="H333" s="156"/>
      <c r="I333" s="156"/>
      <c r="J333" s="156"/>
      <c r="K333" s="156"/>
      <c r="L333" s="156"/>
      <c r="M333" s="156"/>
      <c r="N333" s="156"/>
      <c r="O333" s="156"/>
      <c r="P333" s="156"/>
      <c r="Q333" s="156"/>
      <c r="R333" s="156"/>
      <c r="S333" s="156"/>
      <c r="T333" s="156"/>
      <c r="U333" s="156"/>
      <c r="V333" s="156"/>
      <c r="W333" s="156"/>
      <c r="X333" s="156"/>
      <c r="Y333" s="147"/>
      <c r="Z333" s="147"/>
      <c r="AA333" s="147"/>
      <c r="AB333" s="147"/>
      <c r="AC333" s="147"/>
      <c r="AD333" s="147"/>
      <c r="AE333" s="147"/>
      <c r="AF333" s="147"/>
      <c r="AG333" s="147" t="s">
        <v>238</v>
      </c>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row>
    <row r="334" spans="1:60" ht="33.75" outlineLevel="1" x14ac:dyDescent="0.2">
      <c r="A334" s="154"/>
      <c r="B334" s="155"/>
      <c r="C334" s="249" t="s">
        <v>698</v>
      </c>
      <c r="D334" s="250"/>
      <c r="E334" s="250"/>
      <c r="F334" s="250"/>
      <c r="G334" s="250"/>
      <c r="H334" s="156"/>
      <c r="I334" s="156"/>
      <c r="J334" s="156"/>
      <c r="K334" s="156"/>
      <c r="L334" s="156"/>
      <c r="M334" s="156"/>
      <c r="N334" s="156"/>
      <c r="O334" s="156"/>
      <c r="P334" s="156"/>
      <c r="Q334" s="156"/>
      <c r="R334" s="156"/>
      <c r="S334" s="156"/>
      <c r="T334" s="156"/>
      <c r="U334" s="156"/>
      <c r="V334" s="156"/>
      <c r="W334" s="156"/>
      <c r="X334" s="156"/>
      <c r="Y334" s="147"/>
      <c r="Z334" s="147"/>
      <c r="AA334" s="147"/>
      <c r="AB334" s="147"/>
      <c r="AC334" s="147"/>
      <c r="AD334" s="147"/>
      <c r="AE334" s="147"/>
      <c r="AF334" s="147"/>
      <c r="AG334" s="147" t="s">
        <v>238</v>
      </c>
      <c r="AH334" s="147"/>
      <c r="AI334" s="147"/>
      <c r="AJ334" s="147"/>
      <c r="AK334" s="147"/>
      <c r="AL334" s="147"/>
      <c r="AM334" s="147"/>
      <c r="AN334" s="147"/>
      <c r="AO334" s="147"/>
      <c r="AP334" s="147"/>
      <c r="AQ334" s="147"/>
      <c r="AR334" s="147"/>
      <c r="AS334" s="147"/>
      <c r="AT334" s="147"/>
      <c r="AU334" s="147"/>
      <c r="AV334" s="147"/>
      <c r="AW334" s="147"/>
      <c r="AX334" s="147"/>
      <c r="AY334" s="147"/>
      <c r="AZ334" s="147"/>
      <c r="BA334" s="176" t="str">
        <f>C334</f>
        <v>Všechny modely jsou namátkově pojízdné osobními automobily. Zatížení je přes kotevní místa rozloženo do skořepiny světlíku. Srážková voda je odvedena v nejnižším místě kde se nachází otvor DN 100, který může být osazen zápachovou uzávěrou a košem na hrubé nečistoty.</v>
      </c>
      <c r="BB334" s="147"/>
      <c r="BC334" s="147"/>
      <c r="BD334" s="147"/>
      <c r="BE334" s="147"/>
      <c r="BF334" s="147"/>
      <c r="BG334" s="147"/>
      <c r="BH334" s="147"/>
    </row>
    <row r="335" spans="1:60" outlineLevel="1" x14ac:dyDescent="0.2">
      <c r="A335" s="154"/>
      <c r="B335" s="155"/>
      <c r="C335" s="249" t="s">
        <v>699</v>
      </c>
      <c r="D335" s="250"/>
      <c r="E335" s="250"/>
      <c r="F335" s="250"/>
      <c r="G335" s="250"/>
      <c r="H335" s="156"/>
      <c r="I335" s="156"/>
      <c r="J335" s="156"/>
      <c r="K335" s="156"/>
      <c r="L335" s="156"/>
      <c r="M335" s="156"/>
      <c r="N335" s="156"/>
      <c r="O335" s="156"/>
      <c r="P335" s="156"/>
      <c r="Q335" s="156"/>
      <c r="R335" s="156"/>
      <c r="S335" s="156"/>
      <c r="T335" s="156"/>
      <c r="U335" s="156"/>
      <c r="V335" s="156"/>
      <c r="W335" s="156"/>
      <c r="X335" s="156"/>
      <c r="Y335" s="147"/>
      <c r="Z335" s="147"/>
      <c r="AA335" s="147"/>
      <c r="AB335" s="147"/>
      <c r="AC335" s="147"/>
      <c r="AD335" s="147"/>
      <c r="AE335" s="147"/>
      <c r="AF335" s="147"/>
      <c r="AG335" s="147" t="s">
        <v>238</v>
      </c>
      <c r="AH335" s="147"/>
      <c r="AI335" s="147"/>
      <c r="AJ335" s="147"/>
      <c r="AK335" s="147"/>
      <c r="AL335" s="147"/>
      <c r="AM335" s="147"/>
      <c r="AN335" s="147"/>
      <c r="AO335" s="147"/>
      <c r="AP335" s="147"/>
      <c r="AQ335" s="147"/>
      <c r="AR335" s="147"/>
      <c r="AS335" s="147"/>
      <c r="AT335" s="147"/>
      <c r="AU335" s="147"/>
      <c r="AV335" s="147"/>
      <c r="AW335" s="147"/>
      <c r="AX335" s="147"/>
      <c r="AY335" s="147"/>
      <c r="AZ335" s="147"/>
      <c r="BA335" s="176" t="str">
        <f>C335</f>
        <v>Hloubku světlíku lze nastavit pomocí nástavby o 9-30 cm. Maximální počet nástaveb na jeden světlík je 3 kusy!</v>
      </c>
      <c r="BB335" s="147"/>
      <c r="BC335" s="147"/>
      <c r="BD335" s="147"/>
      <c r="BE335" s="147"/>
      <c r="BF335" s="147"/>
      <c r="BG335" s="147"/>
      <c r="BH335" s="147"/>
    </row>
    <row r="336" spans="1:60" outlineLevel="1" x14ac:dyDescent="0.2">
      <c r="A336" s="154"/>
      <c r="B336" s="155"/>
      <c r="C336" s="180" t="s">
        <v>84</v>
      </c>
      <c r="D336" s="157"/>
      <c r="E336" s="158">
        <v>1</v>
      </c>
      <c r="F336" s="156"/>
      <c r="G336" s="156"/>
      <c r="H336" s="156"/>
      <c r="I336" s="156"/>
      <c r="J336" s="156"/>
      <c r="K336" s="156"/>
      <c r="L336" s="156"/>
      <c r="M336" s="156"/>
      <c r="N336" s="156"/>
      <c r="O336" s="156"/>
      <c r="P336" s="156"/>
      <c r="Q336" s="156"/>
      <c r="R336" s="156"/>
      <c r="S336" s="156"/>
      <c r="T336" s="156"/>
      <c r="U336" s="156"/>
      <c r="V336" s="156"/>
      <c r="W336" s="156"/>
      <c r="X336" s="156"/>
      <c r="Y336" s="147"/>
      <c r="Z336" s="147"/>
      <c r="AA336" s="147"/>
      <c r="AB336" s="147"/>
      <c r="AC336" s="147"/>
      <c r="AD336" s="147"/>
      <c r="AE336" s="147"/>
      <c r="AF336" s="147"/>
      <c r="AG336" s="147" t="s">
        <v>176</v>
      </c>
      <c r="AH336" s="147">
        <v>0</v>
      </c>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row>
    <row r="337" spans="1:60" outlineLevel="1" x14ac:dyDescent="0.2">
      <c r="A337" s="154"/>
      <c r="B337" s="155"/>
      <c r="C337" s="241"/>
      <c r="D337" s="242"/>
      <c r="E337" s="242"/>
      <c r="F337" s="242"/>
      <c r="G337" s="242"/>
      <c r="H337" s="156"/>
      <c r="I337" s="156"/>
      <c r="J337" s="156"/>
      <c r="K337" s="156"/>
      <c r="L337" s="156"/>
      <c r="M337" s="156"/>
      <c r="N337" s="156"/>
      <c r="O337" s="156"/>
      <c r="P337" s="156"/>
      <c r="Q337" s="156"/>
      <c r="R337" s="156"/>
      <c r="S337" s="156"/>
      <c r="T337" s="156"/>
      <c r="U337" s="156"/>
      <c r="V337" s="156"/>
      <c r="W337" s="156"/>
      <c r="X337" s="156"/>
      <c r="Y337" s="147"/>
      <c r="Z337" s="147"/>
      <c r="AA337" s="147"/>
      <c r="AB337" s="147"/>
      <c r="AC337" s="147"/>
      <c r="AD337" s="147"/>
      <c r="AE337" s="147"/>
      <c r="AF337" s="147"/>
      <c r="AG337" s="147" t="s">
        <v>178</v>
      </c>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row>
    <row r="338" spans="1:60" x14ac:dyDescent="0.2">
      <c r="A338" s="163" t="s">
        <v>163</v>
      </c>
      <c r="B338" s="164" t="s">
        <v>108</v>
      </c>
      <c r="C338" s="178" t="s">
        <v>109</v>
      </c>
      <c r="D338" s="165"/>
      <c r="E338" s="166"/>
      <c r="F338" s="167"/>
      <c r="G338" s="167">
        <f>SUMIF(AG339:AG355,"&lt;&gt;NOR",G339:G355)</f>
        <v>0</v>
      </c>
      <c r="H338" s="167"/>
      <c r="I338" s="167">
        <f>SUM(I339:I355)</f>
        <v>0</v>
      </c>
      <c r="J338" s="167"/>
      <c r="K338" s="167">
        <f>SUM(K339:K355)</f>
        <v>0</v>
      </c>
      <c r="L338" s="167"/>
      <c r="M338" s="167">
        <f>SUM(M339:M355)</f>
        <v>0</v>
      </c>
      <c r="N338" s="167"/>
      <c r="O338" s="167">
        <f>SUM(O339:O355)</f>
        <v>0</v>
      </c>
      <c r="P338" s="167"/>
      <c r="Q338" s="167">
        <f>SUM(Q339:Q355)</f>
        <v>0</v>
      </c>
      <c r="R338" s="167"/>
      <c r="S338" s="167"/>
      <c r="T338" s="168"/>
      <c r="U338" s="162"/>
      <c r="V338" s="162">
        <f>SUM(V339:V355)</f>
        <v>0</v>
      </c>
      <c r="W338" s="162"/>
      <c r="X338" s="162"/>
      <c r="AG338" t="s">
        <v>164</v>
      </c>
    </row>
    <row r="339" spans="1:60" outlineLevel="1" x14ac:dyDescent="0.2">
      <c r="A339" s="169">
        <v>52</v>
      </c>
      <c r="B339" s="170" t="s">
        <v>700</v>
      </c>
      <c r="C339" s="179" t="s">
        <v>701</v>
      </c>
      <c r="D339" s="171" t="s">
        <v>670</v>
      </c>
      <c r="E339" s="172">
        <v>84.42</v>
      </c>
      <c r="F339" s="173"/>
      <c r="G339" s="174">
        <f>ROUND(E339*F339,2)</f>
        <v>0</v>
      </c>
      <c r="H339" s="173"/>
      <c r="I339" s="174">
        <f>ROUND(E339*H339,2)</f>
        <v>0</v>
      </c>
      <c r="J339" s="173"/>
      <c r="K339" s="174">
        <f>ROUND(E339*J339,2)</f>
        <v>0</v>
      </c>
      <c r="L339" s="174">
        <v>21</v>
      </c>
      <c r="M339" s="174">
        <f>G339*(1+L339/100)</f>
        <v>0</v>
      </c>
      <c r="N339" s="174">
        <v>0</v>
      </c>
      <c r="O339" s="174">
        <f>ROUND(E339*N339,2)</f>
        <v>0</v>
      </c>
      <c r="P339" s="174">
        <v>0</v>
      </c>
      <c r="Q339" s="174">
        <f>ROUND(E339*P339,2)</f>
        <v>0</v>
      </c>
      <c r="R339" s="174"/>
      <c r="S339" s="174" t="s">
        <v>169</v>
      </c>
      <c r="T339" s="175" t="s">
        <v>374</v>
      </c>
      <c r="U339" s="156">
        <v>0</v>
      </c>
      <c r="V339" s="156">
        <f>ROUND(E339*U339,2)</f>
        <v>0</v>
      </c>
      <c r="W339" s="156"/>
      <c r="X339" s="156" t="s">
        <v>356</v>
      </c>
      <c r="Y339" s="147"/>
      <c r="Z339" s="147"/>
      <c r="AA339" s="147"/>
      <c r="AB339" s="147"/>
      <c r="AC339" s="147"/>
      <c r="AD339" s="147"/>
      <c r="AE339" s="147"/>
      <c r="AF339" s="147"/>
      <c r="AG339" s="147" t="s">
        <v>357</v>
      </c>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row>
    <row r="340" spans="1:60" outlineLevel="1" x14ac:dyDescent="0.2">
      <c r="A340" s="154"/>
      <c r="B340" s="155"/>
      <c r="C340" s="247" t="s">
        <v>702</v>
      </c>
      <c r="D340" s="248"/>
      <c r="E340" s="248"/>
      <c r="F340" s="248"/>
      <c r="G340" s="248"/>
      <c r="H340" s="156"/>
      <c r="I340" s="156"/>
      <c r="J340" s="156"/>
      <c r="K340" s="156"/>
      <c r="L340" s="156"/>
      <c r="M340" s="156"/>
      <c r="N340" s="156"/>
      <c r="O340" s="156"/>
      <c r="P340" s="156"/>
      <c r="Q340" s="156"/>
      <c r="R340" s="156"/>
      <c r="S340" s="156"/>
      <c r="T340" s="156"/>
      <c r="U340" s="156"/>
      <c r="V340" s="156"/>
      <c r="W340" s="156"/>
      <c r="X340" s="156"/>
      <c r="Y340" s="147"/>
      <c r="Z340" s="147"/>
      <c r="AA340" s="147"/>
      <c r="AB340" s="147"/>
      <c r="AC340" s="147"/>
      <c r="AD340" s="147"/>
      <c r="AE340" s="147"/>
      <c r="AF340" s="147"/>
      <c r="AG340" s="147" t="s">
        <v>238</v>
      </c>
      <c r="AH340" s="147"/>
      <c r="AI340" s="147"/>
      <c r="AJ340" s="147"/>
      <c r="AK340" s="147"/>
      <c r="AL340" s="147"/>
      <c r="AM340" s="147"/>
      <c r="AN340" s="147"/>
      <c r="AO340" s="147"/>
      <c r="AP340" s="147"/>
      <c r="AQ340" s="147"/>
      <c r="AR340" s="147"/>
      <c r="AS340" s="147"/>
      <c r="AT340" s="147"/>
      <c r="AU340" s="147"/>
      <c r="AV340" s="147"/>
      <c r="AW340" s="147"/>
      <c r="AX340" s="147"/>
      <c r="AY340" s="147"/>
      <c r="AZ340" s="147"/>
      <c r="BA340" s="176" t="str">
        <f>C340</f>
        <v>položka zahrnuje dodávku a osazení předepsaného materiálu, očištění ploch spáry před úpravou, očištění okolí spáry po úpravě</v>
      </c>
      <c r="BB340" s="147"/>
      <c r="BC340" s="147"/>
      <c r="BD340" s="147"/>
      <c r="BE340" s="147"/>
      <c r="BF340" s="147"/>
      <c r="BG340" s="147"/>
      <c r="BH340" s="147"/>
    </row>
    <row r="341" spans="1:60" outlineLevel="1" x14ac:dyDescent="0.2">
      <c r="A341" s="154"/>
      <c r="B341" s="155"/>
      <c r="C341" s="249" t="s">
        <v>703</v>
      </c>
      <c r="D341" s="250"/>
      <c r="E341" s="250"/>
      <c r="F341" s="250"/>
      <c r="G341" s="250"/>
      <c r="H341" s="156"/>
      <c r="I341" s="156"/>
      <c r="J341" s="156"/>
      <c r="K341" s="156"/>
      <c r="L341" s="156"/>
      <c r="M341" s="156"/>
      <c r="N341" s="156"/>
      <c r="O341" s="156"/>
      <c r="P341" s="156"/>
      <c r="Q341" s="156"/>
      <c r="R341" s="156"/>
      <c r="S341" s="156"/>
      <c r="T341" s="156"/>
      <c r="U341" s="156"/>
      <c r="V341" s="156"/>
      <c r="W341" s="156"/>
      <c r="X341" s="156"/>
      <c r="Y341" s="147"/>
      <c r="Z341" s="147"/>
      <c r="AA341" s="147"/>
      <c r="AB341" s="147"/>
      <c r="AC341" s="147"/>
      <c r="AD341" s="147"/>
      <c r="AE341" s="147"/>
      <c r="AF341" s="147"/>
      <c r="AG341" s="147" t="s">
        <v>238</v>
      </c>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row>
    <row r="342" spans="1:60" outlineLevel="1" x14ac:dyDescent="0.2">
      <c r="A342" s="154"/>
      <c r="B342" s="155"/>
      <c r="C342" s="180" t="s">
        <v>620</v>
      </c>
      <c r="D342" s="157"/>
      <c r="E342" s="158">
        <v>50.4</v>
      </c>
      <c r="F342" s="156"/>
      <c r="G342" s="156"/>
      <c r="H342" s="156"/>
      <c r="I342" s="156"/>
      <c r="J342" s="156"/>
      <c r="K342" s="156"/>
      <c r="L342" s="156"/>
      <c r="M342" s="156"/>
      <c r="N342" s="156"/>
      <c r="O342" s="156"/>
      <c r="P342" s="156"/>
      <c r="Q342" s="156"/>
      <c r="R342" s="156"/>
      <c r="S342" s="156"/>
      <c r="T342" s="156"/>
      <c r="U342" s="156"/>
      <c r="V342" s="156"/>
      <c r="W342" s="156"/>
      <c r="X342" s="156"/>
      <c r="Y342" s="147"/>
      <c r="Z342" s="147"/>
      <c r="AA342" s="147"/>
      <c r="AB342" s="147"/>
      <c r="AC342" s="147"/>
      <c r="AD342" s="147"/>
      <c r="AE342" s="147"/>
      <c r="AF342" s="147"/>
      <c r="AG342" s="147" t="s">
        <v>176</v>
      </c>
      <c r="AH342" s="147">
        <v>0</v>
      </c>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row>
    <row r="343" spans="1:60" outlineLevel="1" x14ac:dyDescent="0.2">
      <c r="A343" s="154"/>
      <c r="B343" s="155"/>
      <c r="C343" s="180" t="s">
        <v>621</v>
      </c>
      <c r="D343" s="157"/>
      <c r="E343" s="158">
        <v>34.020000000000003</v>
      </c>
      <c r="F343" s="156"/>
      <c r="G343" s="156"/>
      <c r="H343" s="156"/>
      <c r="I343" s="156"/>
      <c r="J343" s="156"/>
      <c r="K343" s="156"/>
      <c r="L343" s="156"/>
      <c r="M343" s="156"/>
      <c r="N343" s="156"/>
      <c r="O343" s="156"/>
      <c r="P343" s="156"/>
      <c r="Q343" s="156"/>
      <c r="R343" s="156"/>
      <c r="S343" s="156"/>
      <c r="T343" s="156"/>
      <c r="U343" s="156"/>
      <c r="V343" s="156"/>
      <c r="W343" s="156"/>
      <c r="X343" s="156"/>
      <c r="Y343" s="147"/>
      <c r="Z343" s="147"/>
      <c r="AA343" s="147"/>
      <c r="AB343" s="147"/>
      <c r="AC343" s="147"/>
      <c r="AD343" s="147"/>
      <c r="AE343" s="147"/>
      <c r="AF343" s="147"/>
      <c r="AG343" s="147" t="s">
        <v>176</v>
      </c>
      <c r="AH343" s="147">
        <v>0</v>
      </c>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row>
    <row r="344" spans="1:60" outlineLevel="1" x14ac:dyDescent="0.2">
      <c r="A344" s="154"/>
      <c r="B344" s="155"/>
      <c r="C344" s="241"/>
      <c r="D344" s="242"/>
      <c r="E344" s="242"/>
      <c r="F344" s="242"/>
      <c r="G344" s="242"/>
      <c r="H344" s="156"/>
      <c r="I344" s="156"/>
      <c r="J344" s="156"/>
      <c r="K344" s="156"/>
      <c r="L344" s="156"/>
      <c r="M344" s="156"/>
      <c r="N344" s="156"/>
      <c r="O344" s="156"/>
      <c r="P344" s="156"/>
      <c r="Q344" s="156"/>
      <c r="R344" s="156"/>
      <c r="S344" s="156"/>
      <c r="T344" s="156"/>
      <c r="U344" s="156"/>
      <c r="V344" s="156"/>
      <c r="W344" s="156"/>
      <c r="X344" s="156"/>
      <c r="Y344" s="147"/>
      <c r="Z344" s="147"/>
      <c r="AA344" s="147"/>
      <c r="AB344" s="147"/>
      <c r="AC344" s="147"/>
      <c r="AD344" s="147"/>
      <c r="AE344" s="147"/>
      <c r="AF344" s="147"/>
      <c r="AG344" s="147" t="s">
        <v>178</v>
      </c>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row>
    <row r="345" spans="1:60" outlineLevel="1" x14ac:dyDescent="0.2">
      <c r="A345" s="169">
        <v>53</v>
      </c>
      <c r="B345" s="170" t="s">
        <v>704</v>
      </c>
      <c r="C345" s="179" t="s">
        <v>705</v>
      </c>
      <c r="D345" s="171" t="s">
        <v>670</v>
      </c>
      <c r="E345" s="172">
        <v>122</v>
      </c>
      <c r="F345" s="173"/>
      <c r="G345" s="174">
        <f>ROUND(E345*F345,2)</f>
        <v>0</v>
      </c>
      <c r="H345" s="173"/>
      <c r="I345" s="174">
        <f>ROUND(E345*H345,2)</f>
        <v>0</v>
      </c>
      <c r="J345" s="173"/>
      <c r="K345" s="174">
        <f>ROUND(E345*J345,2)</f>
        <v>0</v>
      </c>
      <c r="L345" s="174">
        <v>21</v>
      </c>
      <c r="M345" s="174">
        <f>G345*(1+L345/100)</f>
        <v>0</v>
      </c>
      <c r="N345" s="174">
        <v>0</v>
      </c>
      <c r="O345" s="174">
        <f>ROUND(E345*N345,2)</f>
        <v>0</v>
      </c>
      <c r="P345" s="174">
        <v>0</v>
      </c>
      <c r="Q345" s="174">
        <f>ROUND(E345*P345,2)</f>
        <v>0</v>
      </c>
      <c r="R345" s="174"/>
      <c r="S345" s="174" t="s">
        <v>169</v>
      </c>
      <c r="T345" s="175" t="s">
        <v>374</v>
      </c>
      <c r="U345" s="156">
        <v>0</v>
      </c>
      <c r="V345" s="156">
        <f>ROUND(E345*U345,2)</f>
        <v>0</v>
      </c>
      <c r="W345" s="156"/>
      <c r="X345" s="156" t="s">
        <v>356</v>
      </c>
      <c r="Y345" s="147"/>
      <c r="Z345" s="147"/>
      <c r="AA345" s="147"/>
      <c r="AB345" s="147"/>
      <c r="AC345" s="147"/>
      <c r="AD345" s="147"/>
      <c r="AE345" s="147"/>
      <c r="AF345" s="147"/>
      <c r="AG345" s="147" t="s">
        <v>357</v>
      </c>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row>
    <row r="346" spans="1:60" ht="33.75" outlineLevel="1" x14ac:dyDescent="0.2">
      <c r="A346" s="154"/>
      <c r="B346" s="155"/>
      <c r="C346" s="247" t="s">
        <v>706</v>
      </c>
      <c r="D346" s="248"/>
      <c r="E346" s="248"/>
      <c r="F346" s="248"/>
      <c r="G346" s="248"/>
      <c r="H346" s="156"/>
      <c r="I346" s="156"/>
      <c r="J346" s="156"/>
      <c r="K346" s="156"/>
      <c r="L346" s="156"/>
      <c r="M346" s="156"/>
      <c r="N346" s="156"/>
      <c r="O346" s="156"/>
      <c r="P346" s="156"/>
      <c r="Q346" s="156"/>
      <c r="R346" s="156"/>
      <c r="S346" s="156"/>
      <c r="T346" s="156"/>
      <c r="U346" s="156"/>
      <c r="V346" s="156"/>
      <c r="W346" s="156"/>
      <c r="X346" s="156"/>
      <c r="Y346" s="147"/>
      <c r="Z346" s="147"/>
      <c r="AA346" s="147"/>
      <c r="AB346" s="147"/>
      <c r="AC346" s="147"/>
      <c r="AD346" s="147"/>
      <c r="AE346" s="147"/>
      <c r="AF346" s="147"/>
      <c r="AG346" s="147" t="s">
        <v>238</v>
      </c>
      <c r="AH346" s="147"/>
      <c r="AI346" s="147"/>
      <c r="AJ346" s="147"/>
      <c r="AK346" s="147"/>
      <c r="AL346" s="147"/>
      <c r="AM346" s="147"/>
      <c r="AN346" s="147"/>
      <c r="AO346" s="147"/>
      <c r="AP346" s="147"/>
      <c r="AQ346" s="147"/>
      <c r="AR346" s="147"/>
      <c r="AS346" s="147"/>
      <c r="AT346" s="147"/>
      <c r="AU346" s="147"/>
      <c r="AV346" s="147"/>
      <c r="AW346" s="147"/>
      <c r="AX346" s="147"/>
      <c r="AY346" s="147"/>
      <c r="AZ346" s="147"/>
      <c r="BA346" s="176" t="str">
        <f>C346</f>
        <v>Povrchová voda ze všech zpevněných ploch je ve většině případů svedena do nově navržených štěrbinových žlabů – 122 m, nebo do stávajících travnatých ploch. Štěrbinové žlaby jsou napojeny pomocí připojovacího potrubí – 29,1 m na stávající kanalizační přípojky rušených vpustí, aby se nenavrtával stávající kanalizační řád. Světlá šířka je DN 100 mm.</v>
      </c>
      <c r="BB346" s="147"/>
      <c r="BC346" s="147"/>
      <c r="BD346" s="147"/>
      <c r="BE346" s="147"/>
      <c r="BF346" s="147"/>
      <c r="BG346" s="147"/>
      <c r="BH346" s="147"/>
    </row>
    <row r="347" spans="1:60" outlineLevel="1" x14ac:dyDescent="0.2">
      <c r="A347" s="154"/>
      <c r="B347" s="155"/>
      <c r="C347" s="249" t="s">
        <v>707</v>
      </c>
      <c r="D347" s="250"/>
      <c r="E347" s="250"/>
      <c r="F347" s="250"/>
      <c r="G347" s="250"/>
      <c r="H347" s="156"/>
      <c r="I347" s="156"/>
      <c r="J347" s="156"/>
      <c r="K347" s="156"/>
      <c r="L347" s="156"/>
      <c r="M347" s="156"/>
      <c r="N347" s="156"/>
      <c r="O347" s="156"/>
      <c r="P347" s="156"/>
      <c r="Q347" s="156"/>
      <c r="R347" s="156"/>
      <c r="S347" s="156"/>
      <c r="T347" s="156"/>
      <c r="U347" s="156"/>
      <c r="V347" s="156"/>
      <c r="W347" s="156"/>
      <c r="X347" s="156"/>
      <c r="Y347" s="147"/>
      <c r="Z347" s="147"/>
      <c r="AA347" s="147"/>
      <c r="AB347" s="147"/>
      <c r="AC347" s="147"/>
      <c r="AD347" s="147"/>
      <c r="AE347" s="147"/>
      <c r="AF347" s="147"/>
      <c r="AG347" s="147" t="s">
        <v>238</v>
      </c>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row>
    <row r="348" spans="1:60" outlineLevel="1" x14ac:dyDescent="0.2">
      <c r="A348" s="154"/>
      <c r="B348" s="155"/>
      <c r="C348" s="184" t="s">
        <v>511</v>
      </c>
      <c r="D348" s="159"/>
      <c r="E348" s="160"/>
      <c r="F348" s="161"/>
      <c r="G348" s="161"/>
      <c r="H348" s="156"/>
      <c r="I348" s="156"/>
      <c r="J348" s="156"/>
      <c r="K348" s="156"/>
      <c r="L348" s="156"/>
      <c r="M348" s="156"/>
      <c r="N348" s="156"/>
      <c r="O348" s="156"/>
      <c r="P348" s="156"/>
      <c r="Q348" s="156"/>
      <c r="R348" s="156"/>
      <c r="S348" s="156"/>
      <c r="T348" s="156"/>
      <c r="U348" s="156"/>
      <c r="V348" s="156"/>
      <c r="W348" s="156"/>
      <c r="X348" s="156"/>
      <c r="Y348" s="147"/>
      <c r="Z348" s="147"/>
      <c r="AA348" s="147"/>
      <c r="AB348" s="147"/>
      <c r="AC348" s="147"/>
      <c r="AD348" s="147"/>
      <c r="AE348" s="147"/>
      <c r="AF348" s="147"/>
      <c r="AG348" s="147" t="s">
        <v>238</v>
      </c>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row>
    <row r="349" spans="1:60" outlineLevel="1" x14ac:dyDescent="0.2">
      <c r="A349" s="154"/>
      <c r="B349" s="155"/>
      <c r="C349" s="249" t="s">
        <v>358</v>
      </c>
      <c r="D349" s="250"/>
      <c r="E349" s="250"/>
      <c r="F349" s="250"/>
      <c r="G349" s="250"/>
      <c r="H349" s="156"/>
      <c r="I349" s="156"/>
      <c r="J349" s="156"/>
      <c r="K349" s="156"/>
      <c r="L349" s="156"/>
      <c r="M349" s="156"/>
      <c r="N349" s="156"/>
      <c r="O349" s="156"/>
      <c r="P349" s="156"/>
      <c r="Q349" s="156"/>
      <c r="R349" s="156"/>
      <c r="S349" s="156"/>
      <c r="T349" s="156"/>
      <c r="U349" s="156"/>
      <c r="V349" s="156"/>
      <c r="W349" s="156"/>
      <c r="X349" s="156"/>
      <c r="Y349" s="147"/>
      <c r="Z349" s="147"/>
      <c r="AA349" s="147"/>
      <c r="AB349" s="147"/>
      <c r="AC349" s="147"/>
      <c r="AD349" s="147"/>
      <c r="AE349" s="147"/>
      <c r="AF349" s="147"/>
      <c r="AG349" s="147" t="s">
        <v>238</v>
      </c>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row>
    <row r="350" spans="1:60" outlineLevel="1" x14ac:dyDescent="0.2">
      <c r="A350" s="154"/>
      <c r="B350" s="155"/>
      <c r="C350" s="249" t="s">
        <v>708</v>
      </c>
      <c r="D350" s="250"/>
      <c r="E350" s="250"/>
      <c r="F350" s="250"/>
      <c r="G350" s="250"/>
      <c r="H350" s="156"/>
      <c r="I350" s="156"/>
      <c r="J350" s="156"/>
      <c r="K350" s="156"/>
      <c r="L350" s="156"/>
      <c r="M350" s="156"/>
      <c r="N350" s="156"/>
      <c r="O350" s="156"/>
      <c r="P350" s="156"/>
      <c r="Q350" s="156"/>
      <c r="R350" s="156"/>
      <c r="S350" s="156"/>
      <c r="T350" s="156"/>
      <c r="U350" s="156"/>
      <c r="V350" s="156"/>
      <c r="W350" s="156"/>
      <c r="X350" s="156"/>
      <c r="Y350" s="147"/>
      <c r="Z350" s="147"/>
      <c r="AA350" s="147"/>
      <c r="AB350" s="147"/>
      <c r="AC350" s="147"/>
      <c r="AD350" s="147"/>
      <c r="AE350" s="147"/>
      <c r="AF350" s="147"/>
      <c r="AG350" s="147" t="s">
        <v>238</v>
      </c>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row>
    <row r="351" spans="1:60" outlineLevel="1" x14ac:dyDescent="0.2">
      <c r="A351" s="154"/>
      <c r="B351" s="155"/>
      <c r="C351" s="249" t="s">
        <v>709</v>
      </c>
      <c r="D351" s="250"/>
      <c r="E351" s="250"/>
      <c r="F351" s="250"/>
      <c r="G351" s="250"/>
      <c r="H351" s="156"/>
      <c r="I351" s="156"/>
      <c r="J351" s="156"/>
      <c r="K351" s="156"/>
      <c r="L351" s="156"/>
      <c r="M351" s="156"/>
      <c r="N351" s="156"/>
      <c r="O351" s="156"/>
      <c r="P351" s="156"/>
      <c r="Q351" s="156"/>
      <c r="R351" s="156"/>
      <c r="S351" s="156"/>
      <c r="T351" s="156"/>
      <c r="U351" s="156"/>
      <c r="V351" s="156"/>
      <c r="W351" s="156"/>
      <c r="X351" s="156"/>
      <c r="Y351" s="147"/>
      <c r="Z351" s="147"/>
      <c r="AA351" s="147"/>
      <c r="AB351" s="147"/>
      <c r="AC351" s="147"/>
      <c r="AD351" s="147"/>
      <c r="AE351" s="147"/>
      <c r="AF351" s="147"/>
      <c r="AG351" s="147" t="s">
        <v>238</v>
      </c>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row>
    <row r="352" spans="1:60" outlineLevel="1" x14ac:dyDescent="0.2">
      <c r="A352" s="154"/>
      <c r="B352" s="155"/>
      <c r="C352" s="249" t="s">
        <v>710</v>
      </c>
      <c r="D352" s="250"/>
      <c r="E352" s="250"/>
      <c r="F352" s="250"/>
      <c r="G352" s="250"/>
      <c r="H352" s="156"/>
      <c r="I352" s="156"/>
      <c r="J352" s="156"/>
      <c r="K352" s="156"/>
      <c r="L352" s="156"/>
      <c r="M352" s="156"/>
      <c r="N352" s="156"/>
      <c r="O352" s="156"/>
      <c r="P352" s="156"/>
      <c r="Q352" s="156"/>
      <c r="R352" s="156"/>
      <c r="S352" s="156"/>
      <c r="T352" s="156"/>
      <c r="U352" s="156"/>
      <c r="V352" s="156"/>
      <c r="W352" s="156"/>
      <c r="X352" s="156"/>
      <c r="Y352" s="147"/>
      <c r="Z352" s="147"/>
      <c r="AA352" s="147"/>
      <c r="AB352" s="147"/>
      <c r="AC352" s="147"/>
      <c r="AD352" s="147"/>
      <c r="AE352" s="147"/>
      <c r="AF352" s="147"/>
      <c r="AG352" s="147" t="s">
        <v>238</v>
      </c>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row>
    <row r="353" spans="1:60" outlineLevel="1" x14ac:dyDescent="0.2">
      <c r="A353" s="154"/>
      <c r="B353" s="155"/>
      <c r="C353" s="249" t="s">
        <v>711</v>
      </c>
      <c r="D353" s="250"/>
      <c r="E353" s="250"/>
      <c r="F353" s="250"/>
      <c r="G353" s="250"/>
      <c r="H353" s="156"/>
      <c r="I353" s="156"/>
      <c r="J353" s="156"/>
      <c r="K353" s="156"/>
      <c r="L353" s="156"/>
      <c r="M353" s="156"/>
      <c r="N353" s="156"/>
      <c r="O353" s="156"/>
      <c r="P353" s="156"/>
      <c r="Q353" s="156"/>
      <c r="R353" s="156"/>
      <c r="S353" s="156"/>
      <c r="T353" s="156"/>
      <c r="U353" s="156"/>
      <c r="V353" s="156"/>
      <c r="W353" s="156"/>
      <c r="X353" s="156"/>
      <c r="Y353" s="147"/>
      <c r="Z353" s="147"/>
      <c r="AA353" s="147"/>
      <c r="AB353" s="147"/>
      <c r="AC353" s="147"/>
      <c r="AD353" s="147"/>
      <c r="AE353" s="147"/>
      <c r="AF353" s="147"/>
      <c r="AG353" s="147" t="s">
        <v>238</v>
      </c>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row>
    <row r="354" spans="1:60" outlineLevel="1" x14ac:dyDescent="0.2">
      <c r="A354" s="154"/>
      <c r="B354" s="155"/>
      <c r="C354" s="180" t="s">
        <v>712</v>
      </c>
      <c r="D354" s="157"/>
      <c r="E354" s="158">
        <v>122</v>
      </c>
      <c r="F354" s="156"/>
      <c r="G354" s="156"/>
      <c r="H354" s="156"/>
      <c r="I354" s="156"/>
      <c r="J354" s="156"/>
      <c r="K354" s="156"/>
      <c r="L354" s="156"/>
      <c r="M354" s="156"/>
      <c r="N354" s="156"/>
      <c r="O354" s="156"/>
      <c r="P354" s="156"/>
      <c r="Q354" s="156"/>
      <c r="R354" s="156"/>
      <c r="S354" s="156"/>
      <c r="T354" s="156"/>
      <c r="U354" s="156"/>
      <c r="V354" s="156"/>
      <c r="W354" s="156"/>
      <c r="X354" s="156"/>
      <c r="Y354" s="147"/>
      <c r="Z354" s="147"/>
      <c r="AA354" s="147"/>
      <c r="AB354" s="147"/>
      <c r="AC354" s="147"/>
      <c r="AD354" s="147"/>
      <c r="AE354" s="147"/>
      <c r="AF354" s="147"/>
      <c r="AG354" s="147" t="s">
        <v>176</v>
      </c>
      <c r="AH354" s="147">
        <v>0</v>
      </c>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row>
    <row r="355" spans="1:60" outlineLevel="1" x14ac:dyDescent="0.2">
      <c r="A355" s="154"/>
      <c r="B355" s="155"/>
      <c r="C355" s="241"/>
      <c r="D355" s="242"/>
      <c r="E355" s="242"/>
      <c r="F355" s="242"/>
      <c r="G355" s="242"/>
      <c r="H355" s="156"/>
      <c r="I355" s="156"/>
      <c r="J355" s="156"/>
      <c r="K355" s="156"/>
      <c r="L355" s="156"/>
      <c r="M355" s="156"/>
      <c r="N355" s="156"/>
      <c r="O355" s="156"/>
      <c r="P355" s="156"/>
      <c r="Q355" s="156"/>
      <c r="R355" s="156"/>
      <c r="S355" s="156"/>
      <c r="T355" s="156"/>
      <c r="U355" s="156"/>
      <c r="V355" s="156"/>
      <c r="W355" s="156"/>
      <c r="X355" s="156"/>
      <c r="Y355" s="147"/>
      <c r="Z355" s="147"/>
      <c r="AA355" s="147"/>
      <c r="AB355" s="147"/>
      <c r="AC355" s="147"/>
      <c r="AD355" s="147"/>
      <c r="AE355" s="147"/>
      <c r="AF355" s="147"/>
      <c r="AG355" s="147" t="s">
        <v>178</v>
      </c>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row>
    <row r="356" spans="1:60" x14ac:dyDescent="0.2">
      <c r="A356" s="163" t="s">
        <v>163</v>
      </c>
      <c r="B356" s="164" t="s">
        <v>112</v>
      </c>
      <c r="C356" s="178" t="s">
        <v>113</v>
      </c>
      <c r="D356" s="165"/>
      <c r="E356" s="166"/>
      <c r="F356" s="167"/>
      <c r="G356" s="167">
        <f>SUMIF(AG357:AG359,"&lt;&gt;NOR",G357:G359)</f>
        <v>0</v>
      </c>
      <c r="H356" s="167"/>
      <c r="I356" s="167">
        <f>SUM(I357:I359)</f>
        <v>0</v>
      </c>
      <c r="J356" s="167"/>
      <c r="K356" s="167">
        <f>SUM(K357:K359)</f>
        <v>0</v>
      </c>
      <c r="L356" s="167"/>
      <c r="M356" s="167">
        <f>SUM(M357:M359)</f>
        <v>0</v>
      </c>
      <c r="N356" s="167"/>
      <c r="O356" s="167">
        <f>SUM(O357:O359)</f>
        <v>0</v>
      </c>
      <c r="P356" s="167"/>
      <c r="Q356" s="167">
        <f>SUM(Q357:Q359)</f>
        <v>0</v>
      </c>
      <c r="R356" s="167"/>
      <c r="S356" s="167"/>
      <c r="T356" s="168"/>
      <c r="U356" s="162"/>
      <c r="V356" s="162">
        <f>SUM(V357:V359)</f>
        <v>1557.71</v>
      </c>
      <c r="W356" s="162"/>
      <c r="X356" s="162"/>
      <c r="AG356" t="s">
        <v>164</v>
      </c>
    </row>
    <row r="357" spans="1:60" outlineLevel="1" x14ac:dyDescent="0.2">
      <c r="A357" s="169">
        <v>54</v>
      </c>
      <c r="B357" s="170" t="s">
        <v>713</v>
      </c>
      <c r="C357" s="179" t="s">
        <v>714</v>
      </c>
      <c r="D357" s="171" t="s">
        <v>405</v>
      </c>
      <c r="E357" s="172">
        <v>3994.1156299999998</v>
      </c>
      <c r="F357" s="173"/>
      <c r="G357" s="174">
        <f>ROUND(E357*F357,2)</f>
        <v>0</v>
      </c>
      <c r="H357" s="173"/>
      <c r="I357" s="174">
        <f>ROUND(E357*H357,2)</f>
        <v>0</v>
      </c>
      <c r="J357" s="173"/>
      <c r="K357" s="174">
        <f>ROUND(E357*J357,2)</f>
        <v>0</v>
      </c>
      <c r="L357" s="174">
        <v>21</v>
      </c>
      <c r="M357" s="174">
        <f>G357*(1+L357/100)</f>
        <v>0</v>
      </c>
      <c r="N357" s="174">
        <v>0</v>
      </c>
      <c r="O357" s="174">
        <f>ROUND(E357*N357,2)</f>
        <v>0</v>
      </c>
      <c r="P357" s="174">
        <v>0</v>
      </c>
      <c r="Q357" s="174">
        <f>ROUND(E357*P357,2)</f>
        <v>0</v>
      </c>
      <c r="R357" s="174" t="s">
        <v>168</v>
      </c>
      <c r="S357" s="174" t="s">
        <v>169</v>
      </c>
      <c r="T357" s="175" t="s">
        <v>170</v>
      </c>
      <c r="U357" s="156">
        <v>0.39</v>
      </c>
      <c r="V357" s="156">
        <f>ROUND(E357*U357,2)</f>
        <v>1557.71</v>
      </c>
      <c r="W357" s="156"/>
      <c r="X357" s="156" t="s">
        <v>406</v>
      </c>
      <c r="Y357" s="147"/>
      <c r="Z357" s="147"/>
      <c r="AA357" s="147"/>
      <c r="AB357" s="147"/>
      <c r="AC357" s="147"/>
      <c r="AD357" s="147"/>
      <c r="AE357" s="147"/>
      <c r="AF357" s="147"/>
      <c r="AG357" s="147" t="s">
        <v>407</v>
      </c>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row>
    <row r="358" spans="1:60" outlineLevel="1" x14ac:dyDescent="0.2">
      <c r="A358" s="154"/>
      <c r="B358" s="155"/>
      <c r="C358" s="245" t="s">
        <v>408</v>
      </c>
      <c r="D358" s="246"/>
      <c r="E358" s="246"/>
      <c r="F358" s="246"/>
      <c r="G358" s="246"/>
      <c r="H358" s="156"/>
      <c r="I358" s="156"/>
      <c r="J358" s="156"/>
      <c r="K358" s="156"/>
      <c r="L358" s="156"/>
      <c r="M358" s="156"/>
      <c r="N358" s="156"/>
      <c r="O358" s="156"/>
      <c r="P358" s="156"/>
      <c r="Q358" s="156"/>
      <c r="R358" s="156"/>
      <c r="S358" s="156"/>
      <c r="T358" s="156"/>
      <c r="U358" s="156"/>
      <c r="V358" s="156"/>
      <c r="W358" s="156"/>
      <c r="X358" s="156"/>
      <c r="Y358" s="147"/>
      <c r="Z358" s="147"/>
      <c r="AA358" s="147"/>
      <c r="AB358" s="147"/>
      <c r="AC358" s="147"/>
      <c r="AD358" s="147"/>
      <c r="AE358" s="147"/>
      <c r="AF358" s="147"/>
      <c r="AG358" s="147" t="s">
        <v>174</v>
      </c>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row>
    <row r="359" spans="1:60" outlineLevel="1" x14ac:dyDescent="0.2">
      <c r="A359" s="154"/>
      <c r="B359" s="155"/>
      <c r="C359" s="241"/>
      <c r="D359" s="242"/>
      <c r="E359" s="242"/>
      <c r="F359" s="242"/>
      <c r="G359" s="242"/>
      <c r="H359" s="156"/>
      <c r="I359" s="156"/>
      <c r="J359" s="156"/>
      <c r="K359" s="156"/>
      <c r="L359" s="156"/>
      <c r="M359" s="156"/>
      <c r="N359" s="156"/>
      <c r="O359" s="156"/>
      <c r="P359" s="156"/>
      <c r="Q359" s="156"/>
      <c r="R359" s="156"/>
      <c r="S359" s="156"/>
      <c r="T359" s="156"/>
      <c r="U359" s="156"/>
      <c r="V359" s="156"/>
      <c r="W359" s="156"/>
      <c r="X359" s="156"/>
      <c r="Y359" s="147"/>
      <c r="Z359" s="147"/>
      <c r="AA359" s="147"/>
      <c r="AB359" s="147"/>
      <c r="AC359" s="147"/>
      <c r="AD359" s="147"/>
      <c r="AE359" s="147"/>
      <c r="AF359" s="147"/>
      <c r="AG359" s="147" t="s">
        <v>178</v>
      </c>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row>
    <row r="360" spans="1:60" x14ac:dyDescent="0.2">
      <c r="A360" s="163" t="s">
        <v>163</v>
      </c>
      <c r="B360" s="164" t="s">
        <v>114</v>
      </c>
      <c r="C360" s="178" t="s">
        <v>115</v>
      </c>
      <c r="D360" s="165"/>
      <c r="E360" s="166"/>
      <c r="F360" s="167"/>
      <c r="G360" s="167">
        <f>SUMIF(AG361:AG380,"&lt;&gt;NOR",G361:G380)</f>
        <v>0</v>
      </c>
      <c r="H360" s="167"/>
      <c r="I360" s="167">
        <f>SUM(I361:I380)</f>
        <v>0</v>
      </c>
      <c r="J360" s="167"/>
      <c r="K360" s="167">
        <f>SUM(K361:K380)</f>
        <v>0</v>
      </c>
      <c r="L360" s="167"/>
      <c r="M360" s="167">
        <f>SUM(M361:M380)</f>
        <v>0</v>
      </c>
      <c r="N360" s="167"/>
      <c r="O360" s="167">
        <f>SUM(O361:O380)</f>
        <v>0.39</v>
      </c>
      <c r="P360" s="167"/>
      <c r="Q360" s="167">
        <f>SUM(Q361:Q380)</f>
        <v>0</v>
      </c>
      <c r="R360" s="167"/>
      <c r="S360" s="167"/>
      <c r="T360" s="168"/>
      <c r="U360" s="162"/>
      <c r="V360" s="162">
        <f>SUM(V361:V380)</f>
        <v>28.7</v>
      </c>
      <c r="W360" s="162"/>
      <c r="X360" s="162"/>
      <c r="AG360" t="s">
        <v>164</v>
      </c>
    </row>
    <row r="361" spans="1:60" outlineLevel="1" x14ac:dyDescent="0.2">
      <c r="A361" s="169">
        <v>55</v>
      </c>
      <c r="B361" s="170" t="s">
        <v>715</v>
      </c>
      <c r="C361" s="179" t="s">
        <v>716</v>
      </c>
      <c r="D361" s="171" t="s">
        <v>167</v>
      </c>
      <c r="E361" s="172">
        <v>84.42</v>
      </c>
      <c r="F361" s="173"/>
      <c r="G361" s="174">
        <f>ROUND(E361*F361,2)</f>
        <v>0</v>
      </c>
      <c r="H361" s="173"/>
      <c r="I361" s="174">
        <f>ROUND(E361*H361,2)</f>
        <v>0</v>
      </c>
      <c r="J361" s="173"/>
      <c r="K361" s="174">
        <f>ROUND(E361*J361,2)</f>
        <v>0</v>
      </c>
      <c r="L361" s="174">
        <v>21</v>
      </c>
      <c r="M361" s="174">
        <f>G361*(1+L361/100)</f>
        <v>0</v>
      </c>
      <c r="N361" s="174">
        <v>2.1000000000000001E-4</v>
      </c>
      <c r="O361" s="174">
        <f>ROUND(E361*N361,2)</f>
        <v>0.02</v>
      </c>
      <c r="P361" s="174">
        <v>0</v>
      </c>
      <c r="Q361" s="174">
        <f>ROUND(E361*P361,2)</f>
        <v>0</v>
      </c>
      <c r="R361" s="174" t="s">
        <v>717</v>
      </c>
      <c r="S361" s="174" t="s">
        <v>169</v>
      </c>
      <c r="T361" s="175" t="s">
        <v>170</v>
      </c>
      <c r="U361" s="156">
        <v>0.1</v>
      </c>
      <c r="V361" s="156">
        <f>ROUND(E361*U361,2)</f>
        <v>8.44</v>
      </c>
      <c r="W361" s="156"/>
      <c r="X361" s="156" t="s">
        <v>171</v>
      </c>
      <c r="Y361" s="147"/>
      <c r="Z361" s="147"/>
      <c r="AA361" s="147"/>
      <c r="AB361" s="147"/>
      <c r="AC361" s="147"/>
      <c r="AD361" s="147"/>
      <c r="AE361" s="147"/>
      <c r="AF361" s="147"/>
      <c r="AG361" s="147" t="s">
        <v>172</v>
      </c>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row>
    <row r="362" spans="1:60" outlineLevel="1" x14ac:dyDescent="0.2">
      <c r="A362" s="154"/>
      <c r="B362" s="155"/>
      <c r="C362" s="180" t="s">
        <v>620</v>
      </c>
      <c r="D362" s="157"/>
      <c r="E362" s="158">
        <v>50.4</v>
      </c>
      <c r="F362" s="156"/>
      <c r="G362" s="156"/>
      <c r="H362" s="156"/>
      <c r="I362" s="156"/>
      <c r="J362" s="156"/>
      <c r="K362" s="156"/>
      <c r="L362" s="156"/>
      <c r="M362" s="156"/>
      <c r="N362" s="156"/>
      <c r="O362" s="156"/>
      <c r="P362" s="156"/>
      <c r="Q362" s="156"/>
      <c r="R362" s="156"/>
      <c r="S362" s="156"/>
      <c r="T362" s="156"/>
      <c r="U362" s="156"/>
      <c r="V362" s="156"/>
      <c r="W362" s="156"/>
      <c r="X362" s="156"/>
      <c r="Y362" s="147"/>
      <c r="Z362" s="147"/>
      <c r="AA362" s="147"/>
      <c r="AB362" s="147"/>
      <c r="AC362" s="147"/>
      <c r="AD362" s="147"/>
      <c r="AE362" s="147"/>
      <c r="AF362" s="147"/>
      <c r="AG362" s="147" t="s">
        <v>176</v>
      </c>
      <c r="AH362" s="147">
        <v>0</v>
      </c>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row>
    <row r="363" spans="1:60" outlineLevel="1" x14ac:dyDescent="0.2">
      <c r="A363" s="154"/>
      <c r="B363" s="155"/>
      <c r="C363" s="180" t="s">
        <v>621</v>
      </c>
      <c r="D363" s="157"/>
      <c r="E363" s="158">
        <v>34.020000000000003</v>
      </c>
      <c r="F363" s="156"/>
      <c r="G363" s="156"/>
      <c r="H363" s="156"/>
      <c r="I363" s="156"/>
      <c r="J363" s="156"/>
      <c r="K363" s="156"/>
      <c r="L363" s="156"/>
      <c r="M363" s="156"/>
      <c r="N363" s="156"/>
      <c r="O363" s="156"/>
      <c r="P363" s="156"/>
      <c r="Q363" s="156"/>
      <c r="R363" s="156"/>
      <c r="S363" s="156"/>
      <c r="T363" s="156"/>
      <c r="U363" s="156"/>
      <c r="V363" s="156"/>
      <c r="W363" s="156"/>
      <c r="X363" s="156"/>
      <c r="Y363" s="147"/>
      <c r="Z363" s="147"/>
      <c r="AA363" s="147"/>
      <c r="AB363" s="147"/>
      <c r="AC363" s="147"/>
      <c r="AD363" s="147"/>
      <c r="AE363" s="147"/>
      <c r="AF363" s="147"/>
      <c r="AG363" s="147" t="s">
        <v>176</v>
      </c>
      <c r="AH363" s="147">
        <v>0</v>
      </c>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row>
    <row r="364" spans="1:60" outlineLevel="1" x14ac:dyDescent="0.2">
      <c r="A364" s="154"/>
      <c r="B364" s="155"/>
      <c r="C364" s="241"/>
      <c r="D364" s="242"/>
      <c r="E364" s="242"/>
      <c r="F364" s="242"/>
      <c r="G364" s="242"/>
      <c r="H364" s="156"/>
      <c r="I364" s="156"/>
      <c r="J364" s="156"/>
      <c r="K364" s="156"/>
      <c r="L364" s="156"/>
      <c r="M364" s="156"/>
      <c r="N364" s="156"/>
      <c r="O364" s="156"/>
      <c r="P364" s="156"/>
      <c r="Q364" s="156"/>
      <c r="R364" s="156"/>
      <c r="S364" s="156"/>
      <c r="T364" s="156"/>
      <c r="U364" s="156"/>
      <c r="V364" s="156"/>
      <c r="W364" s="156"/>
      <c r="X364" s="156"/>
      <c r="Y364" s="147"/>
      <c r="Z364" s="147"/>
      <c r="AA364" s="147"/>
      <c r="AB364" s="147"/>
      <c r="AC364" s="147"/>
      <c r="AD364" s="147"/>
      <c r="AE364" s="147"/>
      <c r="AF364" s="147"/>
      <c r="AG364" s="147" t="s">
        <v>178</v>
      </c>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row>
    <row r="365" spans="1:60" ht="22.5" outlineLevel="1" x14ac:dyDescent="0.2">
      <c r="A365" s="169">
        <v>56</v>
      </c>
      <c r="B365" s="170" t="s">
        <v>718</v>
      </c>
      <c r="C365" s="179" t="s">
        <v>719</v>
      </c>
      <c r="D365" s="171" t="s">
        <v>167</v>
      </c>
      <c r="E365" s="172">
        <v>84.42</v>
      </c>
      <c r="F365" s="173"/>
      <c r="G365" s="174">
        <f>ROUND(E365*F365,2)</f>
        <v>0</v>
      </c>
      <c r="H365" s="173"/>
      <c r="I365" s="174">
        <f>ROUND(E365*H365,2)</f>
        <v>0</v>
      </c>
      <c r="J365" s="173"/>
      <c r="K365" s="174">
        <f>ROUND(E365*J365,2)</f>
        <v>0</v>
      </c>
      <c r="L365" s="174">
        <v>21</v>
      </c>
      <c r="M365" s="174">
        <f>G365*(1+L365/100)</f>
        <v>0</v>
      </c>
      <c r="N365" s="174">
        <v>0</v>
      </c>
      <c r="O365" s="174">
        <f>ROUND(E365*N365,2)</f>
        <v>0</v>
      </c>
      <c r="P365" s="174">
        <v>0</v>
      </c>
      <c r="Q365" s="174">
        <f>ROUND(E365*P365,2)</f>
        <v>0</v>
      </c>
      <c r="R365" s="174" t="s">
        <v>717</v>
      </c>
      <c r="S365" s="174" t="s">
        <v>169</v>
      </c>
      <c r="T365" s="175" t="s">
        <v>170</v>
      </c>
      <c r="U365" s="156">
        <v>0.03</v>
      </c>
      <c r="V365" s="156">
        <f>ROUND(E365*U365,2)</f>
        <v>2.5299999999999998</v>
      </c>
      <c r="W365" s="156"/>
      <c r="X365" s="156" t="s">
        <v>171</v>
      </c>
      <c r="Y365" s="147"/>
      <c r="Z365" s="147"/>
      <c r="AA365" s="147"/>
      <c r="AB365" s="147"/>
      <c r="AC365" s="147"/>
      <c r="AD365" s="147"/>
      <c r="AE365" s="147"/>
      <c r="AF365" s="147"/>
      <c r="AG365" s="147" t="s">
        <v>172</v>
      </c>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row>
    <row r="366" spans="1:60" outlineLevel="1" x14ac:dyDescent="0.2">
      <c r="A366" s="154"/>
      <c r="B366" s="155"/>
      <c r="C366" s="247" t="s">
        <v>720</v>
      </c>
      <c r="D366" s="248"/>
      <c r="E366" s="248"/>
      <c r="F366" s="248"/>
      <c r="G366" s="248"/>
      <c r="H366" s="156"/>
      <c r="I366" s="156"/>
      <c r="J366" s="156"/>
      <c r="K366" s="156"/>
      <c r="L366" s="156"/>
      <c r="M366" s="156"/>
      <c r="N366" s="156"/>
      <c r="O366" s="156"/>
      <c r="P366" s="156"/>
      <c r="Q366" s="156"/>
      <c r="R366" s="156"/>
      <c r="S366" s="156"/>
      <c r="T366" s="156"/>
      <c r="U366" s="156"/>
      <c r="V366" s="156"/>
      <c r="W366" s="156"/>
      <c r="X366" s="156"/>
      <c r="Y366" s="147"/>
      <c r="Z366" s="147"/>
      <c r="AA366" s="147"/>
      <c r="AB366" s="147"/>
      <c r="AC366" s="147"/>
      <c r="AD366" s="147"/>
      <c r="AE366" s="147"/>
      <c r="AF366" s="147"/>
      <c r="AG366" s="147" t="s">
        <v>238</v>
      </c>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row>
    <row r="367" spans="1:60" outlineLevel="1" x14ac:dyDescent="0.2">
      <c r="A367" s="154"/>
      <c r="B367" s="155"/>
      <c r="C367" s="249" t="s">
        <v>732</v>
      </c>
      <c r="D367" s="250"/>
      <c r="E367" s="250"/>
      <c r="F367" s="250"/>
      <c r="G367" s="250"/>
      <c r="H367" s="156"/>
      <c r="I367" s="156"/>
      <c r="J367" s="156"/>
      <c r="K367" s="156"/>
      <c r="L367" s="156"/>
      <c r="M367" s="156"/>
      <c r="N367" s="156"/>
      <c r="O367" s="156"/>
      <c r="P367" s="156"/>
      <c r="Q367" s="156"/>
      <c r="R367" s="156"/>
      <c r="S367" s="156"/>
      <c r="T367" s="156"/>
      <c r="U367" s="156"/>
      <c r="V367" s="156"/>
      <c r="W367" s="156"/>
      <c r="X367" s="156"/>
      <c r="Y367" s="147"/>
      <c r="Z367" s="147"/>
      <c r="AA367" s="147"/>
      <c r="AB367" s="147"/>
      <c r="AC367" s="147"/>
      <c r="AD367" s="147"/>
      <c r="AE367" s="147"/>
      <c r="AF367" s="147"/>
      <c r="AG367" s="147" t="s">
        <v>238</v>
      </c>
      <c r="AH367" s="147"/>
      <c r="AI367" s="147"/>
      <c r="AJ367" s="147"/>
      <c r="AK367" s="147"/>
      <c r="AL367" s="147"/>
      <c r="AM367" s="147"/>
      <c r="AN367" s="147"/>
      <c r="AO367" s="147"/>
      <c r="AP367" s="147"/>
      <c r="AQ367" s="147"/>
      <c r="AR367" s="147"/>
      <c r="AS367" s="147"/>
      <c r="AT367" s="147"/>
      <c r="AU367" s="147"/>
      <c r="AV367" s="147"/>
      <c r="AW367" s="147"/>
      <c r="AX367" s="147"/>
      <c r="AY367" s="147"/>
      <c r="AZ367" s="147"/>
      <c r="BA367" s="176" t="str">
        <f>C367</f>
        <v>do ceny jsou započítány i náklady na dodávku stěrky, veškeré práce a instalace, včetně staveništní a mimostaveništní doparvy.</v>
      </c>
      <c r="BB367" s="147"/>
      <c r="BC367" s="147"/>
      <c r="BD367" s="147"/>
      <c r="BE367" s="147"/>
      <c r="BF367" s="147"/>
      <c r="BG367" s="147"/>
      <c r="BH367" s="147"/>
    </row>
    <row r="368" spans="1:60" outlineLevel="1" x14ac:dyDescent="0.2">
      <c r="A368" s="154"/>
      <c r="B368" s="155"/>
      <c r="C368" s="184" t="s">
        <v>511</v>
      </c>
      <c r="D368" s="159"/>
      <c r="E368" s="160"/>
      <c r="F368" s="161"/>
      <c r="G368" s="161"/>
      <c r="H368" s="156"/>
      <c r="I368" s="156"/>
      <c r="J368" s="156"/>
      <c r="K368" s="156"/>
      <c r="L368" s="156"/>
      <c r="M368" s="156"/>
      <c r="N368" s="156"/>
      <c r="O368" s="156"/>
      <c r="P368" s="156"/>
      <c r="Q368" s="156"/>
      <c r="R368" s="156"/>
      <c r="S368" s="156"/>
      <c r="T368" s="156"/>
      <c r="U368" s="156"/>
      <c r="V368" s="156"/>
      <c r="W368" s="156"/>
      <c r="X368" s="156"/>
      <c r="Y368" s="147"/>
      <c r="Z368" s="147"/>
      <c r="AA368" s="147"/>
      <c r="AB368" s="147"/>
      <c r="AC368" s="147"/>
      <c r="AD368" s="147"/>
      <c r="AE368" s="147"/>
      <c r="AF368" s="147"/>
      <c r="AG368" s="147" t="s">
        <v>238</v>
      </c>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row>
    <row r="369" spans="1:60" outlineLevel="1" x14ac:dyDescent="0.2">
      <c r="A369" s="154"/>
      <c r="B369" s="155"/>
      <c r="C369" s="249" t="s">
        <v>721</v>
      </c>
      <c r="D369" s="250"/>
      <c r="E369" s="250"/>
      <c r="F369" s="250"/>
      <c r="G369" s="250"/>
      <c r="H369" s="156"/>
      <c r="I369" s="156"/>
      <c r="J369" s="156"/>
      <c r="K369" s="156"/>
      <c r="L369" s="156"/>
      <c r="M369" s="156"/>
      <c r="N369" s="156"/>
      <c r="O369" s="156"/>
      <c r="P369" s="156"/>
      <c r="Q369" s="156"/>
      <c r="R369" s="156"/>
      <c r="S369" s="156"/>
      <c r="T369" s="156"/>
      <c r="U369" s="156"/>
      <c r="V369" s="156"/>
      <c r="W369" s="156"/>
      <c r="X369" s="156"/>
      <c r="Y369" s="147"/>
      <c r="Z369" s="147"/>
      <c r="AA369" s="147"/>
      <c r="AB369" s="147"/>
      <c r="AC369" s="147"/>
      <c r="AD369" s="147"/>
      <c r="AE369" s="147"/>
      <c r="AF369" s="147"/>
      <c r="AG369" s="147" t="s">
        <v>238</v>
      </c>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row>
    <row r="370" spans="1:60" outlineLevel="1" x14ac:dyDescent="0.2">
      <c r="A370" s="154"/>
      <c r="B370" s="155"/>
      <c r="C370" s="180" t="s">
        <v>620</v>
      </c>
      <c r="D370" s="157"/>
      <c r="E370" s="158">
        <v>50.4</v>
      </c>
      <c r="F370" s="156"/>
      <c r="G370" s="156"/>
      <c r="H370" s="156"/>
      <c r="I370" s="156"/>
      <c r="J370" s="156"/>
      <c r="K370" s="156"/>
      <c r="L370" s="156"/>
      <c r="M370" s="156"/>
      <c r="N370" s="156"/>
      <c r="O370" s="156"/>
      <c r="P370" s="156"/>
      <c r="Q370" s="156"/>
      <c r="R370" s="156"/>
      <c r="S370" s="156"/>
      <c r="T370" s="156"/>
      <c r="U370" s="156"/>
      <c r="V370" s="156"/>
      <c r="W370" s="156"/>
      <c r="X370" s="156"/>
      <c r="Y370" s="147"/>
      <c r="Z370" s="147"/>
      <c r="AA370" s="147"/>
      <c r="AB370" s="147"/>
      <c r="AC370" s="147"/>
      <c r="AD370" s="147"/>
      <c r="AE370" s="147"/>
      <c r="AF370" s="147"/>
      <c r="AG370" s="147" t="s">
        <v>176</v>
      </c>
      <c r="AH370" s="147">
        <v>0</v>
      </c>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row>
    <row r="371" spans="1:60" outlineLevel="1" x14ac:dyDescent="0.2">
      <c r="A371" s="154"/>
      <c r="B371" s="155"/>
      <c r="C371" s="180" t="s">
        <v>621</v>
      </c>
      <c r="D371" s="157"/>
      <c r="E371" s="158">
        <v>34.020000000000003</v>
      </c>
      <c r="F371" s="156"/>
      <c r="G371" s="156"/>
      <c r="H371" s="156"/>
      <c r="I371" s="156"/>
      <c r="J371" s="156"/>
      <c r="K371" s="156"/>
      <c r="L371" s="156"/>
      <c r="M371" s="156"/>
      <c r="N371" s="156"/>
      <c r="O371" s="156"/>
      <c r="P371" s="156"/>
      <c r="Q371" s="156"/>
      <c r="R371" s="156"/>
      <c r="S371" s="156"/>
      <c r="T371" s="156"/>
      <c r="U371" s="156"/>
      <c r="V371" s="156"/>
      <c r="W371" s="156"/>
      <c r="X371" s="156"/>
      <c r="Y371" s="147"/>
      <c r="Z371" s="147"/>
      <c r="AA371" s="147"/>
      <c r="AB371" s="147"/>
      <c r="AC371" s="147"/>
      <c r="AD371" s="147"/>
      <c r="AE371" s="147"/>
      <c r="AF371" s="147"/>
      <c r="AG371" s="147" t="s">
        <v>176</v>
      </c>
      <c r="AH371" s="147">
        <v>0</v>
      </c>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row>
    <row r="372" spans="1:60" outlineLevel="1" x14ac:dyDescent="0.2">
      <c r="A372" s="154"/>
      <c r="B372" s="155"/>
      <c r="C372" s="241"/>
      <c r="D372" s="242"/>
      <c r="E372" s="242"/>
      <c r="F372" s="242"/>
      <c r="G372" s="242"/>
      <c r="H372" s="156"/>
      <c r="I372" s="156"/>
      <c r="J372" s="156"/>
      <c r="K372" s="156"/>
      <c r="L372" s="156"/>
      <c r="M372" s="156"/>
      <c r="N372" s="156"/>
      <c r="O372" s="156"/>
      <c r="P372" s="156"/>
      <c r="Q372" s="156"/>
      <c r="R372" s="156"/>
      <c r="S372" s="156"/>
      <c r="T372" s="156"/>
      <c r="U372" s="156"/>
      <c r="V372" s="156"/>
      <c r="W372" s="156"/>
      <c r="X372" s="156"/>
      <c r="Y372" s="147"/>
      <c r="Z372" s="147"/>
      <c r="AA372" s="147"/>
      <c r="AB372" s="147"/>
      <c r="AC372" s="147"/>
      <c r="AD372" s="147"/>
      <c r="AE372" s="147"/>
      <c r="AF372" s="147"/>
      <c r="AG372" s="147" t="s">
        <v>178</v>
      </c>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row>
    <row r="373" spans="1:60" outlineLevel="1" x14ac:dyDescent="0.2">
      <c r="A373" s="169">
        <v>57</v>
      </c>
      <c r="B373" s="170" t="s">
        <v>722</v>
      </c>
      <c r="C373" s="179" t="s">
        <v>723</v>
      </c>
      <c r="D373" s="171" t="s">
        <v>167</v>
      </c>
      <c r="E373" s="172">
        <v>84.42</v>
      </c>
      <c r="F373" s="173"/>
      <c r="G373" s="174">
        <f>ROUND(E373*F373,2)</f>
        <v>0</v>
      </c>
      <c r="H373" s="173"/>
      <c r="I373" s="174">
        <f>ROUND(E373*H373,2)</f>
        <v>0</v>
      </c>
      <c r="J373" s="173"/>
      <c r="K373" s="174">
        <f>ROUND(E373*J373,2)</f>
        <v>0</v>
      </c>
      <c r="L373" s="174">
        <v>21</v>
      </c>
      <c r="M373" s="174">
        <f>G373*(1+L373/100)</f>
        <v>0</v>
      </c>
      <c r="N373" s="174">
        <v>4.0999999999999999E-4</v>
      </c>
      <c r="O373" s="174">
        <f>ROUND(E373*N373,2)</f>
        <v>0.03</v>
      </c>
      <c r="P373" s="174">
        <v>0</v>
      </c>
      <c r="Q373" s="174">
        <f>ROUND(E373*P373,2)</f>
        <v>0</v>
      </c>
      <c r="R373" s="174" t="s">
        <v>717</v>
      </c>
      <c r="S373" s="174" t="s">
        <v>169</v>
      </c>
      <c r="T373" s="175" t="s">
        <v>170</v>
      </c>
      <c r="U373" s="156">
        <v>0.21</v>
      </c>
      <c r="V373" s="156">
        <f>ROUND(E373*U373,2)</f>
        <v>17.73</v>
      </c>
      <c r="W373" s="156"/>
      <c r="X373" s="156" t="s">
        <v>171</v>
      </c>
      <c r="Y373" s="147"/>
      <c r="Z373" s="147"/>
      <c r="AA373" s="147"/>
      <c r="AB373" s="147"/>
      <c r="AC373" s="147"/>
      <c r="AD373" s="147"/>
      <c r="AE373" s="147"/>
      <c r="AF373" s="147"/>
      <c r="AG373" s="147" t="s">
        <v>172</v>
      </c>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row>
    <row r="374" spans="1:60" outlineLevel="1" x14ac:dyDescent="0.2">
      <c r="A374" s="154"/>
      <c r="B374" s="155"/>
      <c r="C374" s="180" t="s">
        <v>620</v>
      </c>
      <c r="D374" s="157"/>
      <c r="E374" s="158">
        <v>50.4</v>
      </c>
      <c r="F374" s="156"/>
      <c r="G374" s="156"/>
      <c r="H374" s="156"/>
      <c r="I374" s="156"/>
      <c r="J374" s="156"/>
      <c r="K374" s="156"/>
      <c r="L374" s="156"/>
      <c r="M374" s="156"/>
      <c r="N374" s="156"/>
      <c r="O374" s="156"/>
      <c r="P374" s="156"/>
      <c r="Q374" s="156"/>
      <c r="R374" s="156"/>
      <c r="S374" s="156"/>
      <c r="T374" s="156"/>
      <c r="U374" s="156"/>
      <c r="V374" s="156"/>
      <c r="W374" s="156"/>
      <c r="X374" s="156"/>
      <c r="Y374" s="147"/>
      <c r="Z374" s="147"/>
      <c r="AA374" s="147"/>
      <c r="AB374" s="147"/>
      <c r="AC374" s="147"/>
      <c r="AD374" s="147"/>
      <c r="AE374" s="147"/>
      <c r="AF374" s="147"/>
      <c r="AG374" s="147" t="s">
        <v>176</v>
      </c>
      <c r="AH374" s="147">
        <v>0</v>
      </c>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row>
    <row r="375" spans="1:60" outlineLevel="1" x14ac:dyDescent="0.2">
      <c r="A375" s="154"/>
      <c r="B375" s="155"/>
      <c r="C375" s="180" t="s">
        <v>621</v>
      </c>
      <c r="D375" s="157"/>
      <c r="E375" s="158">
        <v>34.020000000000003</v>
      </c>
      <c r="F375" s="156"/>
      <c r="G375" s="156"/>
      <c r="H375" s="156"/>
      <c r="I375" s="156"/>
      <c r="J375" s="156"/>
      <c r="K375" s="156"/>
      <c r="L375" s="156"/>
      <c r="M375" s="156"/>
      <c r="N375" s="156"/>
      <c r="O375" s="156"/>
      <c r="P375" s="156"/>
      <c r="Q375" s="156"/>
      <c r="R375" s="156"/>
      <c r="S375" s="156"/>
      <c r="T375" s="156"/>
      <c r="U375" s="156"/>
      <c r="V375" s="156"/>
      <c r="W375" s="156"/>
      <c r="X375" s="156"/>
      <c r="Y375" s="147"/>
      <c r="Z375" s="147"/>
      <c r="AA375" s="147"/>
      <c r="AB375" s="147"/>
      <c r="AC375" s="147"/>
      <c r="AD375" s="147"/>
      <c r="AE375" s="147"/>
      <c r="AF375" s="147"/>
      <c r="AG375" s="147" t="s">
        <v>176</v>
      </c>
      <c r="AH375" s="147">
        <v>0</v>
      </c>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row>
    <row r="376" spans="1:60" outlineLevel="1" x14ac:dyDescent="0.2">
      <c r="A376" s="154"/>
      <c r="B376" s="155"/>
      <c r="C376" s="241"/>
      <c r="D376" s="242"/>
      <c r="E376" s="242"/>
      <c r="F376" s="242"/>
      <c r="G376" s="242"/>
      <c r="H376" s="156"/>
      <c r="I376" s="156"/>
      <c r="J376" s="156"/>
      <c r="K376" s="156"/>
      <c r="L376" s="156"/>
      <c r="M376" s="156"/>
      <c r="N376" s="156"/>
      <c r="O376" s="156"/>
      <c r="P376" s="156"/>
      <c r="Q376" s="156"/>
      <c r="R376" s="156"/>
      <c r="S376" s="156"/>
      <c r="T376" s="156"/>
      <c r="U376" s="156"/>
      <c r="V376" s="156"/>
      <c r="W376" s="156"/>
      <c r="X376" s="156"/>
      <c r="Y376" s="147"/>
      <c r="Z376" s="147"/>
      <c r="AA376" s="147"/>
      <c r="AB376" s="147"/>
      <c r="AC376" s="147"/>
      <c r="AD376" s="147"/>
      <c r="AE376" s="147"/>
      <c r="AF376" s="147"/>
      <c r="AG376" s="147" t="s">
        <v>178</v>
      </c>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row>
    <row r="377" spans="1:60" ht="22.5" outlineLevel="1" x14ac:dyDescent="0.2">
      <c r="A377" s="169">
        <v>58</v>
      </c>
      <c r="B377" s="170" t="s">
        <v>724</v>
      </c>
      <c r="C377" s="179" t="s">
        <v>725</v>
      </c>
      <c r="D377" s="171" t="s">
        <v>167</v>
      </c>
      <c r="E377" s="172">
        <v>84.42</v>
      </c>
      <c r="F377" s="173"/>
      <c r="G377" s="174">
        <f>ROUND(E377*F377,2)</f>
        <v>0</v>
      </c>
      <c r="H377" s="173"/>
      <c r="I377" s="174">
        <f>ROUND(E377*H377,2)</f>
        <v>0</v>
      </c>
      <c r="J377" s="173"/>
      <c r="K377" s="174">
        <f>ROUND(E377*J377,2)</f>
        <v>0</v>
      </c>
      <c r="L377" s="174">
        <v>21</v>
      </c>
      <c r="M377" s="174">
        <f>G377*(1+L377/100)</f>
        <v>0</v>
      </c>
      <c r="N377" s="174">
        <v>4.0000000000000001E-3</v>
      </c>
      <c r="O377" s="174">
        <f>ROUND(E377*N377,2)</f>
        <v>0.34</v>
      </c>
      <c r="P377" s="174">
        <v>0</v>
      </c>
      <c r="Q377" s="174">
        <f>ROUND(E377*P377,2)</f>
        <v>0</v>
      </c>
      <c r="R377" s="174" t="s">
        <v>436</v>
      </c>
      <c r="S377" s="174" t="s">
        <v>169</v>
      </c>
      <c r="T377" s="175" t="s">
        <v>170</v>
      </c>
      <c r="U377" s="156">
        <v>0</v>
      </c>
      <c r="V377" s="156">
        <f>ROUND(E377*U377,2)</f>
        <v>0</v>
      </c>
      <c r="W377" s="156"/>
      <c r="X377" s="156" t="s">
        <v>437</v>
      </c>
      <c r="Y377" s="147"/>
      <c r="Z377" s="147"/>
      <c r="AA377" s="147"/>
      <c r="AB377" s="147"/>
      <c r="AC377" s="147"/>
      <c r="AD377" s="147"/>
      <c r="AE377" s="147"/>
      <c r="AF377" s="147"/>
      <c r="AG377" s="147" t="s">
        <v>438</v>
      </c>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row>
    <row r="378" spans="1:60" outlineLevel="1" x14ac:dyDescent="0.2">
      <c r="A378" s="154"/>
      <c r="B378" s="155"/>
      <c r="C378" s="180" t="s">
        <v>620</v>
      </c>
      <c r="D378" s="157"/>
      <c r="E378" s="158">
        <v>50.4</v>
      </c>
      <c r="F378" s="156"/>
      <c r="G378" s="156"/>
      <c r="H378" s="156"/>
      <c r="I378" s="156"/>
      <c r="J378" s="156"/>
      <c r="K378" s="156"/>
      <c r="L378" s="156"/>
      <c r="M378" s="156"/>
      <c r="N378" s="156"/>
      <c r="O378" s="156"/>
      <c r="P378" s="156"/>
      <c r="Q378" s="156"/>
      <c r="R378" s="156"/>
      <c r="S378" s="156"/>
      <c r="T378" s="156"/>
      <c r="U378" s="156"/>
      <c r="V378" s="156"/>
      <c r="W378" s="156"/>
      <c r="X378" s="156"/>
      <c r="Y378" s="147"/>
      <c r="Z378" s="147"/>
      <c r="AA378" s="147"/>
      <c r="AB378" s="147"/>
      <c r="AC378" s="147"/>
      <c r="AD378" s="147"/>
      <c r="AE378" s="147"/>
      <c r="AF378" s="147"/>
      <c r="AG378" s="147" t="s">
        <v>176</v>
      </c>
      <c r="AH378" s="147">
        <v>0</v>
      </c>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row>
    <row r="379" spans="1:60" outlineLevel="1" x14ac:dyDescent="0.2">
      <c r="A379" s="154"/>
      <c r="B379" s="155"/>
      <c r="C379" s="180" t="s">
        <v>621</v>
      </c>
      <c r="D379" s="157"/>
      <c r="E379" s="158">
        <v>34.020000000000003</v>
      </c>
      <c r="F379" s="156"/>
      <c r="G379" s="156"/>
      <c r="H379" s="156"/>
      <c r="I379" s="156"/>
      <c r="J379" s="156"/>
      <c r="K379" s="156"/>
      <c r="L379" s="156"/>
      <c r="M379" s="156"/>
      <c r="N379" s="156"/>
      <c r="O379" s="156"/>
      <c r="P379" s="156"/>
      <c r="Q379" s="156"/>
      <c r="R379" s="156"/>
      <c r="S379" s="156"/>
      <c r="T379" s="156"/>
      <c r="U379" s="156"/>
      <c r="V379" s="156"/>
      <c r="W379" s="156"/>
      <c r="X379" s="156"/>
      <c r="Y379" s="147"/>
      <c r="Z379" s="147"/>
      <c r="AA379" s="147"/>
      <c r="AB379" s="147"/>
      <c r="AC379" s="147"/>
      <c r="AD379" s="147"/>
      <c r="AE379" s="147"/>
      <c r="AF379" s="147"/>
      <c r="AG379" s="147" t="s">
        <v>176</v>
      </c>
      <c r="AH379" s="147">
        <v>0</v>
      </c>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row>
    <row r="380" spans="1:60" outlineLevel="1" x14ac:dyDescent="0.2">
      <c r="A380" s="154"/>
      <c r="B380" s="155"/>
      <c r="C380" s="241"/>
      <c r="D380" s="242"/>
      <c r="E380" s="242"/>
      <c r="F380" s="242"/>
      <c r="G380" s="242"/>
      <c r="H380" s="156"/>
      <c r="I380" s="156"/>
      <c r="J380" s="156"/>
      <c r="K380" s="156"/>
      <c r="L380" s="156"/>
      <c r="M380" s="156"/>
      <c r="N380" s="156"/>
      <c r="O380" s="156"/>
      <c r="P380" s="156"/>
      <c r="Q380" s="156"/>
      <c r="R380" s="156"/>
      <c r="S380" s="156"/>
      <c r="T380" s="156"/>
      <c r="U380" s="156"/>
      <c r="V380" s="156"/>
      <c r="W380" s="156"/>
      <c r="X380" s="156"/>
      <c r="Y380" s="147"/>
      <c r="Z380" s="147"/>
      <c r="AA380" s="147"/>
      <c r="AB380" s="147"/>
      <c r="AC380" s="147"/>
      <c r="AD380" s="147"/>
      <c r="AE380" s="147"/>
      <c r="AF380" s="147"/>
      <c r="AG380" s="147" t="s">
        <v>178</v>
      </c>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row>
    <row r="381" spans="1:60" x14ac:dyDescent="0.2">
      <c r="A381" s="3"/>
      <c r="B381" s="4"/>
      <c r="C381" s="181"/>
      <c r="D381" s="6"/>
      <c r="E381" s="3"/>
      <c r="F381" s="3"/>
      <c r="G381" s="3"/>
      <c r="H381" s="3"/>
      <c r="I381" s="3"/>
      <c r="J381" s="3"/>
      <c r="K381" s="3"/>
      <c r="L381" s="3"/>
      <c r="M381" s="3"/>
      <c r="N381" s="3"/>
      <c r="O381" s="3"/>
      <c r="P381" s="3"/>
      <c r="Q381" s="3"/>
      <c r="R381" s="3"/>
      <c r="S381" s="3"/>
      <c r="T381" s="3"/>
      <c r="U381" s="3"/>
      <c r="V381" s="3"/>
      <c r="W381" s="3"/>
      <c r="X381" s="3"/>
      <c r="AE381">
        <v>15</v>
      </c>
      <c r="AF381">
        <v>21</v>
      </c>
      <c r="AG381" t="s">
        <v>150</v>
      </c>
    </row>
    <row r="382" spans="1:60" x14ac:dyDescent="0.2">
      <c r="A382" s="150"/>
      <c r="B382" s="151" t="s">
        <v>29</v>
      </c>
      <c r="C382" s="182"/>
      <c r="D382" s="152"/>
      <c r="E382" s="153"/>
      <c r="F382" s="153"/>
      <c r="G382" s="177">
        <f>G8+G29+G63+G68+G236+G242+G250+G271+G338+G356+G360</f>
        <v>0</v>
      </c>
      <c r="H382" s="3"/>
      <c r="I382" s="3"/>
      <c r="J382" s="3"/>
      <c r="K382" s="3"/>
      <c r="L382" s="3"/>
      <c r="M382" s="3"/>
      <c r="N382" s="3"/>
      <c r="O382" s="3"/>
      <c r="P382" s="3"/>
      <c r="Q382" s="3"/>
      <c r="R382" s="3"/>
      <c r="S382" s="3"/>
      <c r="T382" s="3"/>
      <c r="U382" s="3"/>
      <c r="V382" s="3"/>
      <c r="W382" s="3"/>
      <c r="X382" s="3"/>
      <c r="AE382">
        <f>SUMIF(L7:L380,AE381,G7:G380)</f>
        <v>0</v>
      </c>
      <c r="AF382">
        <f>SUMIF(L7:L380,AF381,G7:G380)</f>
        <v>0</v>
      </c>
      <c r="AG382" t="s">
        <v>419</v>
      </c>
    </row>
    <row r="383" spans="1:60" x14ac:dyDescent="0.2">
      <c r="C383" s="183"/>
      <c r="D383" s="10"/>
      <c r="AG383" t="s">
        <v>421</v>
      </c>
    </row>
    <row r="384" spans="1:60"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OuMe9V2jEaWvuYgGvBa6AuqNk72E9zB+E0GLtK9uesbbeNuAHa9juwyuzE9zwto888lUsaLSlZ6JcpXnMTuLDA==" saltValue="upvygL2UqVZuk/NDZ5Bs2Q==" spinCount="100000" sheet="1"/>
  <mergeCells count="187">
    <mergeCell ref="A1:G1"/>
    <mergeCell ref="C2:G2"/>
    <mergeCell ref="C3:G3"/>
    <mergeCell ref="C4:G4"/>
    <mergeCell ref="C10:G10"/>
    <mergeCell ref="C13:G13"/>
    <mergeCell ref="C34:G34"/>
    <mergeCell ref="C36:G36"/>
    <mergeCell ref="C37:G37"/>
    <mergeCell ref="C38:G38"/>
    <mergeCell ref="C40:G40"/>
    <mergeCell ref="C42:G42"/>
    <mergeCell ref="C15:G15"/>
    <mergeCell ref="C18:G18"/>
    <mergeCell ref="C21:G21"/>
    <mergeCell ref="C25:G25"/>
    <mergeCell ref="C28:G28"/>
    <mergeCell ref="C31:G31"/>
    <mergeCell ref="C83:G83"/>
    <mergeCell ref="C87:G87"/>
    <mergeCell ref="C89:G89"/>
    <mergeCell ref="C92:G92"/>
    <mergeCell ref="C94:G94"/>
    <mergeCell ref="C95:G95"/>
    <mergeCell ref="C43:G43"/>
    <mergeCell ref="C52:G52"/>
    <mergeCell ref="C62:G62"/>
    <mergeCell ref="C65:G65"/>
    <mergeCell ref="C67:G67"/>
    <mergeCell ref="C76:G76"/>
    <mergeCell ref="C107:G107"/>
    <mergeCell ref="C108:G108"/>
    <mergeCell ref="C112:G112"/>
    <mergeCell ref="C114:G114"/>
    <mergeCell ref="C117:G117"/>
    <mergeCell ref="C119:G119"/>
    <mergeCell ref="C96:G96"/>
    <mergeCell ref="C98:G98"/>
    <mergeCell ref="C100:G100"/>
    <mergeCell ref="C102:G102"/>
    <mergeCell ref="C104:G104"/>
    <mergeCell ref="C105:G105"/>
    <mergeCell ref="C132:G132"/>
    <mergeCell ref="C135:G135"/>
    <mergeCell ref="C137:G137"/>
    <mergeCell ref="C139:G139"/>
    <mergeCell ref="C141:G141"/>
    <mergeCell ref="C142:G142"/>
    <mergeCell ref="C122:G122"/>
    <mergeCell ref="C124:G124"/>
    <mergeCell ref="C125:G125"/>
    <mergeCell ref="C126:G126"/>
    <mergeCell ref="C127:G127"/>
    <mergeCell ref="C129:G129"/>
    <mergeCell ref="C150:G150"/>
    <mergeCell ref="C151:G151"/>
    <mergeCell ref="C152:G152"/>
    <mergeCell ref="C153:G153"/>
    <mergeCell ref="C154:G154"/>
    <mergeCell ref="C155:G155"/>
    <mergeCell ref="C144:G144"/>
    <mergeCell ref="C145:G145"/>
    <mergeCell ref="C146:G146"/>
    <mergeCell ref="C147:G147"/>
    <mergeCell ref="C148:G148"/>
    <mergeCell ref="C149:G149"/>
    <mergeCell ref="C163:G163"/>
    <mergeCell ref="C164:G164"/>
    <mergeCell ref="C165:G165"/>
    <mergeCell ref="C166:G166"/>
    <mergeCell ref="C167:G167"/>
    <mergeCell ref="C168:G168"/>
    <mergeCell ref="C156:G156"/>
    <mergeCell ref="C157:G157"/>
    <mergeCell ref="C159:G159"/>
    <mergeCell ref="C160:G160"/>
    <mergeCell ref="C161:G161"/>
    <mergeCell ref="C162:G162"/>
    <mergeCell ref="C189:G189"/>
    <mergeCell ref="C190:G190"/>
    <mergeCell ref="C191:G191"/>
    <mergeCell ref="C192:G192"/>
    <mergeCell ref="C193:G193"/>
    <mergeCell ref="C194:G194"/>
    <mergeCell ref="C177:G177"/>
    <mergeCell ref="C179:G179"/>
    <mergeCell ref="C182:G182"/>
    <mergeCell ref="C184:G184"/>
    <mergeCell ref="C185:G185"/>
    <mergeCell ref="C187:G187"/>
    <mergeCell ref="C206:G206"/>
    <mergeCell ref="C208:G208"/>
    <mergeCell ref="C210:G210"/>
    <mergeCell ref="C214:G214"/>
    <mergeCell ref="C220:G220"/>
    <mergeCell ref="C222:G222"/>
    <mergeCell ref="C195:G195"/>
    <mergeCell ref="C196:G196"/>
    <mergeCell ref="C197:G197"/>
    <mergeCell ref="C202:G202"/>
    <mergeCell ref="C204:G204"/>
    <mergeCell ref="C205:G205"/>
    <mergeCell ref="C233:G233"/>
    <mergeCell ref="C235:G235"/>
    <mergeCell ref="C238:G238"/>
    <mergeCell ref="C239:G239"/>
    <mergeCell ref="C241:G241"/>
    <mergeCell ref="C244:G244"/>
    <mergeCell ref="C223:G223"/>
    <mergeCell ref="C225:G225"/>
    <mergeCell ref="C227:G227"/>
    <mergeCell ref="C229:G229"/>
    <mergeCell ref="C231:G231"/>
    <mergeCell ref="C232:G232"/>
    <mergeCell ref="C258:G258"/>
    <mergeCell ref="C260:G260"/>
    <mergeCell ref="C262:G262"/>
    <mergeCell ref="C263:G263"/>
    <mergeCell ref="C265:G265"/>
    <mergeCell ref="C267:G267"/>
    <mergeCell ref="C245:G245"/>
    <mergeCell ref="C249:G249"/>
    <mergeCell ref="C252:G252"/>
    <mergeCell ref="C254:G254"/>
    <mergeCell ref="C256:G256"/>
    <mergeCell ref="C257:G257"/>
    <mergeCell ref="C282:G282"/>
    <mergeCell ref="C283:G283"/>
    <mergeCell ref="C285:G285"/>
    <mergeCell ref="C287:G287"/>
    <mergeCell ref="C289:G289"/>
    <mergeCell ref="C291:G291"/>
    <mergeCell ref="C268:G268"/>
    <mergeCell ref="C270:G270"/>
    <mergeCell ref="C273:G273"/>
    <mergeCell ref="C276:G276"/>
    <mergeCell ref="C278:G278"/>
    <mergeCell ref="C280:G280"/>
    <mergeCell ref="C303:G303"/>
    <mergeCell ref="C304:G304"/>
    <mergeCell ref="C306:G306"/>
    <mergeCell ref="C308:G308"/>
    <mergeCell ref="C309:G309"/>
    <mergeCell ref="C310:G310"/>
    <mergeCell ref="C293:G293"/>
    <mergeCell ref="C295:G295"/>
    <mergeCell ref="C296:G296"/>
    <mergeCell ref="C299:G299"/>
    <mergeCell ref="C301:G301"/>
    <mergeCell ref="C302:G302"/>
    <mergeCell ref="C320:G320"/>
    <mergeCell ref="C322:G322"/>
    <mergeCell ref="C324:G324"/>
    <mergeCell ref="C326:G326"/>
    <mergeCell ref="C327:G327"/>
    <mergeCell ref="C328:G328"/>
    <mergeCell ref="C311:G311"/>
    <mergeCell ref="C313:G313"/>
    <mergeCell ref="C315:G315"/>
    <mergeCell ref="C316:G316"/>
    <mergeCell ref="C317:G317"/>
    <mergeCell ref="C318:G318"/>
    <mergeCell ref="C341:G341"/>
    <mergeCell ref="C344:G344"/>
    <mergeCell ref="C346:G346"/>
    <mergeCell ref="C347:G347"/>
    <mergeCell ref="C349:G349"/>
    <mergeCell ref="C350:G350"/>
    <mergeCell ref="C330:G330"/>
    <mergeCell ref="C332:G332"/>
    <mergeCell ref="C334:G334"/>
    <mergeCell ref="C335:G335"/>
    <mergeCell ref="C337:G337"/>
    <mergeCell ref="C340:G340"/>
    <mergeCell ref="C380:G380"/>
    <mergeCell ref="C364:G364"/>
    <mergeCell ref="C366:G366"/>
    <mergeCell ref="C367:G367"/>
    <mergeCell ref="C369:G369"/>
    <mergeCell ref="C372:G372"/>
    <mergeCell ref="C376:G376"/>
    <mergeCell ref="C351:G351"/>
    <mergeCell ref="C352:G352"/>
    <mergeCell ref="C353:G353"/>
    <mergeCell ref="C355:G355"/>
    <mergeCell ref="C358:G358"/>
    <mergeCell ref="C359:G35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52</v>
      </c>
      <c r="C3" s="252" t="s">
        <v>53</v>
      </c>
      <c r="D3" s="253"/>
      <c r="E3" s="253"/>
      <c r="F3" s="253"/>
      <c r="G3" s="254"/>
      <c r="AC3" s="121" t="s">
        <v>139</v>
      </c>
      <c r="AG3" t="s">
        <v>140</v>
      </c>
    </row>
    <row r="4" spans="1:60" ht="24.95" customHeight="1" x14ac:dyDescent="0.2">
      <c r="A4" s="140" t="s">
        <v>9</v>
      </c>
      <c r="B4" s="141" t="s">
        <v>54</v>
      </c>
      <c r="C4" s="255" t="s">
        <v>55</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SUMIF(AG9:AG14,"&lt;&gt;NOR",G9:G14)</f>
        <v>0</v>
      </c>
      <c r="H8" s="167"/>
      <c r="I8" s="167">
        <f>SUM(I9:I14)</f>
        <v>0</v>
      </c>
      <c r="J8" s="167"/>
      <c r="K8" s="167">
        <f>SUM(K9:K14)</f>
        <v>0</v>
      </c>
      <c r="L8" s="167"/>
      <c r="M8" s="167">
        <f>SUM(M9:M14)</f>
        <v>0</v>
      </c>
      <c r="N8" s="167"/>
      <c r="O8" s="167">
        <f>SUM(O9:O14)</f>
        <v>0</v>
      </c>
      <c r="P8" s="167"/>
      <c r="Q8" s="167">
        <f>SUM(Q9:Q14)</f>
        <v>0</v>
      </c>
      <c r="R8" s="167"/>
      <c r="S8" s="167"/>
      <c r="T8" s="168"/>
      <c r="U8" s="162"/>
      <c r="V8" s="162">
        <f>SUM(V9:V14)</f>
        <v>0.43</v>
      </c>
      <c r="W8" s="162"/>
      <c r="X8" s="162"/>
      <c r="AG8" t="s">
        <v>164</v>
      </c>
    </row>
    <row r="9" spans="1:60" outlineLevel="1" x14ac:dyDescent="0.2">
      <c r="A9" s="169">
        <v>1</v>
      </c>
      <c r="B9" s="170" t="s">
        <v>733</v>
      </c>
      <c r="C9" s="179" t="s">
        <v>734</v>
      </c>
      <c r="D9" s="171" t="s">
        <v>167</v>
      </c>
      <c r="E9" s="172">
        <v>21.444500000000001</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0.02</v>
      </c>
      <c r="V9" s="156">
        <f>ROUND(E9*U9,2)</f>
        <v>0.43</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5" t="s">
        <v>735</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180" t="s">
        <v>736</v>
      </c>
      <c r="D11" s="157"/>
      <c r="E11" s="158">
        <v>3.68</v>
      </c>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180" t="s">
        <v>737</v>
      </c>
      <c r="D12" s="157"/>
      <c r="E12" s="158">
        <v>3.75</v>
      </c>
      <c r="F12" s="156"/>
      <c r="G12" s="156"/>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180" t="s">
        <v>738</v>
      </c>
      <c r="D13" s="157"/>
      <c r="E13" s="158">
        <v>14.0145</v>
      </c>
      <c r="F13" s="156"/>
      <c r="G13" s="156"/>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176</v>
      </c>
      <c r="AH13" s="147">
        <v>0</v>
      </c>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54"/>
      <c r="B14" s="155"/>
      <c r="C14" s="241"/>
      <c r="D14" s="242"/>
      <c r="E14" s="242"/>
      <c r="F14" s="242"/>
      <c r="G14" s="242"/>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178</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x14ac:dyDescent="0.2">
      <c r="A15" s="163" t="s">
        <v>163</v>
      </c>
      <c r="B15" s="164" t="s">
        <v>86</v>
      </c>
      <c r="C15" s="178" t="s">
        <v>87</v>
      </c>
      <c r="D15" s="165"/>
      <c r="E15" s="166"/>
      <c r="F15" s="167"/>
      <c r="G15" s="167">
        <f>SUMIF(AG16:AG46,"&lt;&gt;NOR",G16:G46)</f>
        <v>0</v>
      </c>
      <c r="H15" s="167"/>
      <c r="I15" s="167">
        <f>SUM(I16:I46)</f>
        <v>0</v>
      </c>
      <c r="J15" s="167"/>
      <c r="K15" s="167">
        <f>SUM(K16:K46)</f>
        <v>0</v>
      </c>
      <c r="L15" s="167"/>
      <c r="M15" s="167">
        <f>SUM(M16:M46)</f>
        <v>0</v>
      </c>
      <c r="N15" s="167"/>
      <c r="O15" s="167">
        <f>SUM(O16:O46)</f>
        <v>2.9000000000000004</v>
      </c>
      <c r="P15" s="167"/>
      <c r="Q15" s="167">
        <f>SUM(Q16:Q46)</f>
        <v>0</v>
      </c>
      <c r="R15" s="167"/>
      <c r="S15" s="167"/>
      <c r="T15" s="168"/>
      <c r="U15" s="162"/>
      <c r="V15" s="162">
        <f>SUM(V16:V46)</f>
        <v>9</v>
      </c>
      <c r="W15" s="162"/>
      <c r="X15" s="162"/>
      <c r="AG15" t="s">
        <v>164</v>
      </c>
    </row>
    <row r="16" spans="1:60" outlineLevel="1" x14ac:dyDescent="0.2">
      <c r="A16" s="169">
        <v>2</v>
      </c>
      <c r="B16" s="170" t="s">
        <v>739</v>
      </c>
      <c r="C16" s="179" t="s">
        <v>740</v>
      </c>
      <c r="D16" s="171" t="s">
        <v>243</v>
      </c>
      <c r="E16" s="172">
        <v>1.0545</v>
      </c>
      <c r="F16" s="173"/>
      <c r="G16" s="174">
        <f>ROUND(E16*F16,2)</f>
        <v>0</v>
      </c>
      <c r="H16" s="173"/>
      <c r="I16" s="174">
        <f>ROUND(E16*H16,2)</f>
        <v>0</v>
      </c>
      <c r="J16" s="173"/>
      <c r="K16" s="174">
        <f>ROUND(E16*J16,2)</f>
        <v>0</v>
      </c>
      <c r="L16" s="174">
        <v>21</v>
      </c>
      <c r="M16" s="174">
        <f>G16*(1+L16/100)</f>
        <v>0</v>
      </c>
      <c r="N16" s="174">
        <v>2.5249999999999999</v>
      </c>
      <c r="O16" s="174">
        <f>ROUND(E16*N16,2)</f>
        <v>2.66</v>
      </c>
      <c r="P16" s="174">
        <v>0</v>
      </c>
      <c r="Q16" s="174">
        <f>ROUND(E16*P16,2)</f>
        <v>0</v>
      </c>
      <c r="R16" s="174" t="s">
        <v>444</v>
      </c>
      <c r="S16" s="174" t="s">
        <v>169</v>
      </c>
      <c r="T16" s="175" t="s">
        <v>170</v>
      </c>
      <c r="U16" s="156">
        <v>0.48</v>
      </c>
      <c r="V16" s="156">
        <f>ROUND(E16*U16,2)</f>
        <v>0.51</v>
      </c>
      <c r="W16" s="156"/>
      <c r="X16" s="156" t="s">
        <v>171</v>
      </c>
      <c r="Y16" s="147"/>
      <c r="Z16" s="147"/>
      <c r="AA16" s="147"/>
      <c r="AB16" s="147"/>
      <c r="AC16" s="147"/>
      <c r="AD16" s="147"/>
      <c r="AE16" s="147"/>
      <c r="AF16" s="147"/>
      <c r="AG16" s="147" t="s">
        <v>172</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247" t="s">
        <v>741</v>
      </c>
      <c r="D17" s="248"/>
      <c r="E17" s="248"/>
      <c r="F17" s="248"/>
      <c r="G17" s="248"/>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238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180" t="s">
        <v>742</v>
      </c>
      <c r="D18" s="157"/>
      <c r="E18" s="158"/>
      <c r="F18" s="156"/>
      <c r="G18" s="156"/>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176</v>
      </c>
      <c r="AH18" s="147">
        <v>0</v>
      </c>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180" t="s">
        <v>743</v>
      </c>
      <c r="D19" s="157"/>
      <c r="E19" s="158">
        <v>0.35</v>
      </c>
      <c r="F19" s="156"/>
      <c r="G19" s="156"/>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176</v>
      </c>
      <c r="AH19" s="147">
        <v>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180" t="s">
        <v>744</v>
      </c>
      <c r="D20" s="157"/>
      <c r="E20" s="158">
        <v>0.1875</v>
      </c>
      <c r="F20" s="156"/>
      <c r="G20" s="156"/>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176</v>
      </c>
      <c r="AH20" s="147">
        <v>0</v>
      </c>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180" t="s">
        <v>745</v>
      </c>
      <c r="D21" s="157"/>
      <c r="E21" s="158">
        <v>0.51700000000000002</v>
      </c>
      <c r="F21" s="156"/>
      <c r="G21" s="15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176</v>
      </c>
      <c r="AH21" s="147">
        <v>0</v>
      </c>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1"/>
      <c r="D22" s="242"/>
      <c r="E22" s="242"/>
      <c r="F22" s="242"/>
      <c r="G22" s="242"/>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178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69">
        <v>3</v>
      </c>
      <c r="B23" s="170" t="s">
        <v>746</v>
      </c>
      <c r="C23" s="179" t="s">
        <v>747</v>
      </c>
      <c r="D23" s="171" t="s">
        <v>167</v>
      </c>
      <c r="E23" s="172">
        <v>6.2</v>
      </c>
      <c r="F23" s="173"/>
      <c r="G23" s="174">
        <f>ROUND(E23*F23,2)</f>
        <v>0</v>
      </c>
      <c r="H23" s="173"/>
      <c r="I23" s="174">
        <f>ROUND(E23*H23,2)</f>
        <v>0</v>
      </c>
      <c r="J23" s="173"/>
      <c r="K23" s="174">
        <f>ROUND(E23*J23,2)</f>
        <v>0</v>
      </c>
      <c r="L23" s="174">
        <v>21</v>
      </c>
      <c r="M23" s="174">
        <f>G23*(1+L23/100)</f>
        <v>0</v>
      </c>
      <c r="N23" s="174">
        <v>3.916E-2</v>
      </c>
      <c r="O23" s="174">
        <f>ROUND(E23*N23,2)</f>
        <v>0.24</v>
      </c>
      <c r="P23" s="174">
        <v>0</v>
      </c>
      <c r="Q23" s="174">
        <f>ROUND(E23*P23,2)</f>
        <v>0</v>
      </c>
      <c r="R23" s="174" t="s">
        <v>444</v>
      </c>
      <c r="S23" s="174" t="s">
        <v>169</v>
      </c>
      <c r="T23" s="175" t="s">
        <v>170</v>
      </c>
      <c r="U23" s="156">
        <v>1.05</v>
      </c>
      <c r="V23" s="156">
        <f>ROUND(E23*U23,2)</f>
        <v>6.51</v>
      </c>
      <c r="W23" s="156"/>
      <c r="X23" s="156" t="s">
        <v>171</v>
      </c>
      <c r="Y23" s="147"/>
      <c r="Z23" s="147"/>
      <c r="AA23" s="147"/>
      <c r="AB23" s="147"/>
      <c r="AC23" s="147"/>
      <c r="AD23" s="147"/>
      <c r="AE23" s="147"/>
      <c r="AF23" s="147"/>
      <c r="AG23" s="147" t="s">
        <v>172</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ht="22.5" outlineLevel="1" x14ac:dyDescent="0.2">
      <c r="A24" s="154"/>
      <c r="B24" s="155"/>
      <c r="C24" s="245" t="s">
        <v>748</v>
      </c>
      <c r="D24" s="246"/>
      <c r="E24" s="246"/>
      <c r="F24" s="246"/>
      <c r="G24" s="24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174</v>
      </c>
      <c r="AH24" s="147"/>
      <c r="AI24" s="147"/>
      <c r="AJ24" s="147"/>
      <c r="AK24" s="147"/>
      <c r="AL24" s="147"/>
      <c r="AM24" s="147"/>
      <c r="AN24" s="147"/>
      <c r="AO24" s="147"/>
      <c r="AP24" s="147"/>
      <c r="AQ24" s="147"/>
      <c r="AR24" s="147"/>
      <c r="AS24" s="147"/>
      <c r="AT24" s="147"/>
      <c r="AU24" s="147"/>
      <c r="AV24" s="147"/>
      <c r="AW24" s="147"/>
      <c r="AX24" s="147"/>
      <c r="AY24" s="147"/>
      <c r="AZ24" s="147"/>
      <c r="BA24" s="176" t="str">
        <f>C24</f>
        <v>svislé nebo šikmé (odkloněné), půdorysně přímé nebo zalomené, stěn základových pasů ve volných nebo zapažených jámách, rýhách, šachtách, včetně případných vzpěr,</v>
      </c>
      <c r="BB24" s="147"/>
      <c r="BC24" s="147"/>
      <c r="BD24" s="147"/>
      <c r="BE24" s="147"/>
      <c r="BF24" s="147"/>
      <c r="BG24" s="147"/>
      <c r="BH24" s="147"/>
    </row>
    <row r="25" spans="1:60" outlineLevel="1" x14ac:dyDescent="0.2">
      <c r="A25" s="154"/>
      <c r="B25" s="155"/>
      <c r="C25" s="180" t="s">
        <v>749</v>
      </c>
      <c r="D25" s="157"/>
      <c r="E25" s="158">
        <v>2.1749999999999998</v>
      </c>
      <c r="F25" s="156"/>
      <c r="G25" s="156"/>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176</v>
      </c>
      <c r="AH25" s="147">
        <v>0</v>
      </c>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180" t="s">
        <v>750</v>
      </c>
      <c r="D26" s="157"/>
      <c r="E26" s="158">
        <v>1</v>
      </c>
      <c r="F26" s="156"/>
      <c r="G26" s="156"/>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176</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751</v>
      </c>
      <c r="D27" s="157"/>
      <c r="E27" s="158">
        <v>3.0249999999999999</v>
      </c>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1"/>
      <c r="D28" s="242"/>
      <c r="E28" s="242"/>
      <c r="F28" s="242"/>
      <c r="G28" s="242"/>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69">
        <v>4</v>
      </c>
      <c r="B29" s="170" t="s">
        <v>752</v>
      </c>
      <c r="C29" s="179" t="s">
        <v>753</v>
      </c>
      <c r="D29" s="171" t="s">
        <v>167</v>
      </c>
      <c r="E29" s="172">
        <v>6.2</v>
      </c>
      <c r="F29" s="173"/>
      <c r="G29" s="174">
        <f>ROUND(E29*F29,2)</f>
        <v>0</v>
      </c>
      <c r="H29" s="173"/>
      <c r="I29" s="174">
        <f>ROUND(E29*H29,2)</f>
        <v>0</v>
      </c>
      <c r="J29" s="173"/>
      <c r="K29" s="174">
        <f>ROUND(E29*J29,2)</f>
        <v>0</v>
      </c>
      <c r="L29" s="174">
        <v>21</v>
      </c>
      <c r="M29" s="174">
        <f>G29*(1+L29/100)</f>
        <v>0</v>
      </c>
      <c r="N29" s="174">
        <v>0</v>
      </c>
      <c r="O29" s="174">
        <f>ROUND(E29*N29,2)</f>
        <v>0</v>
      </c>
      <c r="P29" s="174">
        <v>0</v>
      </c>
      <c r="Q29" s="174">
        <f>ROUND(E29*P29,2)</f>
        <v>0</v>
      </c>
      <c r="R29" s="174" t="s">
        <v>444</v>
      </c>
      <c r="S29" s="174" t="s">
        <v>169</v>
      </c>
      <c r="T29" s="175" t="s">
        <v>170</v>
      </c>
      <c r="U29" s="156">
        <v>0.32</v>
      </c>
      <c r="V29" s="156">
        <f>ROUND(E29*U29,2)</f>
        <v>1.98</v>
      </c>
      <c r="W29" s="156"/>
      <c r="X29" s="156" t="s">
        <v>171</v>
      </c>
      <c r="Y29" s="147"/>
      <c r="Z29" s="147"/>
      <c r="AA29" s="147"/>
      <c r="AB29" s="147"/>
      <c r="AC29" s="147"/>
      <c r="AD29" s="147"/>
      <c r="AE29" s="147"/>
      <c r="AF29" s="147"/>
      <c r="AG29" s="147" t="s">
        <v>172</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ht="22.5" outlineLevel="1" x14ac:dyDescent="0.2">
      <c r="A30" s="154"/>
      <c r="B30" s="155"/>
      <c r="C30" s="245" t="s">
        <v>748</v>
      </c>
      <c r="D30" s="246"/>
      <c r="E30" s="246"/>
      <c r="F30" s="246"/>
      <c r="G30" s="246"/>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174</v>
      </c>
      <c r="AH30" s="147"/>
      <c r="AI30" s="147"/>
      <c r="AJ30" s="147"/>
      <c r="AK30" s="147"/>
      <c r="AL30" s="147"/>
      <c r="AM30" s="147"/>
      <c r="AN30" s="147"/>
      <c r="AO30" s="147"/>
      <c r="AP30" s="147"/>
      <c r="AQ30" s="147"/>
      <c r="AR30" s="147"/>
      <c r="AS30" s="147"/>
      <c r="AT30" s="147"/>
      <c r="AU30" s="147"/>
      <c r="AV30" s="147"/>
      <c r="AW30" s="147"/>
      <c r="AX30" s="147"/>
      <c r="AY30" s="147"/>
      <c r="AZ30" s="147"/>
      <c r="BA30" s="176" t="str">
        <f>C30</f>
        <v>svislé nebo šikmé (odkloněné), půdorysně přímé nebo zalomené, stěn základových pasů ve volných nebo zapažených jámách, rýhách, šachtách, včetně případných vzpěr,</v>
      </c>
      <c r="BB30" s="147"/>
      <c r="BC30" s="147"/>
      <c r="BD30" s="147"/>
      <c r="BE30" s="147"/>
      <c r="BF30" s="147"/>
      <c r="BG30" s="147"/>
      <c r="BH30" s="147"/>
    </row>
    <row r="31" spans="1:60" outlineLevel="1" x14ac:dyDescent="0.2">
      <c r="A31" s="154"/>
      <c r="B31" s="155"/>
      <c r="C31" s="249" t="s">
        <v>754</v>
      </c>
      <c r="D31" s="250"/>
      <c r="E31" s="250"/>
      <c r="F31" s="250"/>
      <c r="G31" s="250"/>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238</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180" t="s">
        <v>755</v>
      </c>
      <c r="D32" s="157"/>
      <c r="E32" s="158">
        <v>6.2</v>
      </c>
      <c r="F32" s="156"/>
      <c r="G32" s="156"/>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176</v>
      </c>
      <c r="AH32" s="147">
        <v>5</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241"/>
      <c r="D33" s="242"/>
      <c r="E33" s="242"/>
      <c r="F33" s="242"/>
      <c r="G33" s="242"/>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69">
        <v>5</v>
      </c>
      <c r="B34" s="170" t="s">
        <v>756</v>
      </c>
      <c r="C34" s="179" t="s">
        <v>757</v>
      </c>
      <c r="D34" s="171" t="s">
        <v>467</v>
      </c>
      <c r="E34" s="172">
        <v>22.516729999999999</v>
      </c>
      <c r="F34" s="173"/>
      <c r="G34" s="174">
        <f>ROUND(E34*F34,2)</f>
        <v>0</v>
      </c>
      <c r="H34" s="173"/>
      <c r="I34" s="174">
        <f>ROUND(E34*H34,2)</f>
        <v>0</v>
      </c>
      <c r="J34" s="173"/>
      <c r="K34" s="174">
        <f>ROUND(E34*J34,2)</f>
        <v>0</v>
      </c>
      <c r="L34" s="174">
        <v>21</v>
      </c>
      <c r="M34" s="174">
        <f>G34*(1+L34/100)</f>
        <v>0</v>
      </c>
      <c r="N34" s="174">
        <v>0</v>
      </c>
      <c r="O34" s="174">
        <f>ROUND(E34*N34,2)</f>
        <v>0</v>
      </c>
      <c r="P34" s="174">
        <v>0</v>
      </c>
      <c r="Q34" s="174">
        <f>ROUND(E34*P34,2)</f>
        <v>0</v>
      </c>
      <c r="R34" s="174"/>
      <c r="S34" s="174" t="s">
        <v>169</v>
      </c>
      <c r="T34" s="175" t="s">
        <v>374</v>
      </c>
      <c r="U34" s="156">
        <v>0</v>
      </c>
      <c r="V34" s="156">
        <f>ROUND(E34*U34,2)</f>
        <v>0</v>
      </c>
      <c r="W34" s="156"/>
      <c r="X34" s="156" t="s">
        <v>356</v>
      </c>
      <c r="Y34" s="147"/>
      <c r="Z34" s="147"/>
      <c r="AA34" s="147"/>
      <c r="AB34" s="147"/>
      <c r="AC34" s="147"/>
      <c r="AD34" s="147"/>
      <c r="AE34" s="147"/>
      <c r="AF34" s="147"/>
      <c r="AG34" s="147" t="s">
        <v>357</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7" t="s">
        <v>671</v>
      </c>
      <c r="D35" s="248"/>
      <c r="E35" s="248"/>
      <c r="F35" s="248"/>
      <c r="G35" s="248"/>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238</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249" t="s">
        <v>758</v>
      </c>
      <c r="D36" s="250"/>
      <c r="E36" s="250"/>
      <c r="F36" s="250"/>
      <c r="G36" s="250"/>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238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249" t="s">
        <v>759</v>
      </c>
      <c r="D37" s="250"/>
      <c r="E37" s="250"/>
      <c r="F37" s="250"/>
      <c r="G37" s="250"/>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238</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249" t="s">
        <v>760</v>
      </c>
      <c r="D38" s="250"/>
      <c r="E38" s="250"/>
      <c r="F38" s="250"/>
      <c r="G38" s="250"/>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238</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249" t="s">
        <v>761</v>
      </c>
      <c r="D39" s="250"/>
      <c r="E39" s="250"/>
      <c r="F39" s="250"/>
      <c r="G39" s="250"/>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238</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249" t="s">
        <v>762</v>
      </c>
      <c r="D40" s="250"/>
      <c r="E40" s="250"/>
      <c r="F40" s="250"/>
      <c r="G40" s="250"/>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238</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9" t="s">
        <v>763</v>
      </c>
      <c r="D41" s="250"/>
      <c r="E41" s="250"/>
      <c r="F41" s="250"/>
      <c r="G41" s="250"/>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238</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54"/>
      <c r="B42" s="155"/>
      <c r="C42" s="249" t="s">
        <v>764</v>
      </c>
      <c r="D42" s="250"/>
      <c r="E42" s="250"/>
      <c r="F42" s="250"/>
      <c r="G42" s="250"/>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238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180" t="s">
        <v>765</v>
      </c>
      <c r="D43" s="157"/>
      <c r="E43" s="158">
        <v>3.8639999999999999</v>
      </c>
      <c r="F43" s="156"/>
      <c r="G43" s="156"/>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176</v>
      </c>
      <c r="AH43" s="147">
        <v>0</v>
      </c>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180" t="s">
        <v>766</v>
      </c>
      <c r="D44" s="157"/>
      <c r="E44" s="158">
        <v>3.9375</v>
      </c>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180" t="s">
        <v>767</v>
      </c>
      <c r="D45" s="157"/>
      <c r="E45" s="158">
        <v>14.71523</v>
      </c>
      <c r="F45" s="156"/>
      <c r="G45" s="156"/>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241"/>
      <c r="D46" s="242"/>
      <c r="E46" s="242"/>
      <c r="F46" s="242"/>
      <c r="G46" s="242"/>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178</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x14ac:dyDescent="0.2">
      <c r="A47" s="163" t="s">
        <v>163</v>
      </c>
      <c r="B47" s="164" t="s">
        <v>88</v>
      </c>
      <c r="C47" s="178" t="s">
        <v>89</v>
      </c>
      <c r="D47" s="165"/>
      <c r="E47" s="166"/>
      <c r="F47" s="167"/>
      <c r="G47" s="167">
        <f>SUMIF(AG48:AG86,"&lt;&gt;NOR",G48:G86)</f>
        <v>0</v>
      </c>
      <c r="H47" s="167"/>
      <c r="I47" s="167">
        <f>SUM(I48:I86)</f>
        <v>0</v>
      </c>
      <c r="J47" s="167"/>
      <c r="K47" s="167">
        <f>SUM(K48:K86)</f>
        <v>0</v>
      </c>
      <c r="L47" s="167"/>
      <c r="M47" s="167">
        <f>SUM(M48:M86)</f>
        <v>0</v>
      </c>
      <c r="N47" s="167"/>
      <c r="O47" s="167">
        <f>SUM(O48:O86)</f>
        <v>0</v>
      </c>
      <c r="P47" s="167"/>
      <c r="Q47" s="167">
        <f>SUM(Q48:Q86)</f>
        <v>0</v>
      </c>
      <c r="R47" s="167"/>
      <c r="S47" s="167"/>
      <c r="T47" s="168"/>
      <c r="U47" s="162"/>
      <c r="V47" s="162">
        <f>SUM(V48:V86)</f>
        <v>0</v>
      </c>
      <c r="W47" s="162"/>
      <c r="X47" s="162"/>
      <c r="AG47" t="s">
        <v>164</v>
      </c>
    </row>
    <row r="48" spans="1:60" outlineLevel="1" x14ac:dyDescent="0.2">
      <c r="A48" s="169">
        <v>6</v>
      </c>
      <c r="B48" s="170" t="s">
        <v>768</v>
      </c>
      <c r="C48" s="179" t="s">
        <v>769</v>
      </c>
      <c r="D48" s="171" t="s">
        <v>691</v>
      </c>
      <c r="E48" s="172">
        <v>9.0449999999999999</v>
      </c>
      <c r="F48" s="173"/>
      <c r="G48" s="174">
        <f>ROUND(E48*F48,2)</f>
        <v>0</v>
      </c>
      <c r="H48" s="173"/>
      <c r="I48" s="174">
        <f>ROUND(E48*H48,2)</f>
        <v>0</v>
      </c>
      <c r="J48" s="173"/>
      <c r="K48" s="174">
        <f>ROUND(E48*J48,2)</f>
        <v>0</v>
      </c>
      <c r="L48" s="174">
        <v>21</v>
      </c>
      <c r="M48" s="174">
        <f>G48*(1+L48/100)</f>
        <v>0</v>
      </c>
      <c r="N48" s="174">
        <v>0</v>
      </c>
      <c r="O48" s="174">
        <f>ROUND(E48*N48,2)</f>
        <v>0</v>
      </c>
      <c r="P48" s="174">
        <v>0</v>
      </c>
      <c r="Q48" s="174">
        <f>ROUND(E48*P48,2)</f>
        <v>0</v>
      </c>
      <c r="R48" s="174"/>
      <c r="S48" s="174" t="s">
        <v>287</v>
      </c>
      <c r="T48" s="175" t="s">
        <v>306</v>
      </c>
      <c r="U48" s="156">
        <v>0</v>
      </c>
      <c r="V48" s="156">
        <f>ROUND(E48*U48,2)</f>
        <v>0</v>
      </c>
      <c r="W48" s="156"/>
      <c r="X48" s="156" t="s">
        <v>356</v>
      </c>
      <c r="Y48" s="147"/>
      <c r="Z48" s="147"/>
      <c r="AA48" s="147"/>
      <c r="AB48" s="147"/>
      <c r="AC48" s="147"/>
      <c r="AD48" s="147"/>
      <c r="AE48" s="147"/>
      <c r="AF48" s="147"/>
      <c r="AG48" s="147" t="s">
        <v>357</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54"/>
      <c r="B49" s="155"/>
      <c r="C49" s="247" t="s">
        <v>770</v>
      </c>
      <c r="D49" s="248"/>
      <c r="E49" s="248"/>
      <c r="F49" s="248"/>
      <c r="G49" s="248"/>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238</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ht="22.5" outlineLevel="1" x14ac:dyDescent="0.2">
      <c r="A50" s="154"/>
      <c r="B50" s="155"/>
      <c r="C50" s="249" t="s">
        <v>771</v>
      </c>
      <c r="D50" s="250"/>
      <c r="E50" s="250"/>
      <c r="F50" s="250"/>
      <c r="G50" s="250"/>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238</v>
      </c>
      <c r="AH50" s="147"/>
      <c r="AI50" s="147"/>
      <c r="AJ50" s="147"/>
      <c r="AK50" s="147"/>
      <c r="AL50" s="147"/>
      <c r="AM50" s="147"/>
      <c r="AN50" s="147"/>
      <c r="AO50" s="147"/>
      <c r="AP50" s="147"/>
      <c r="AQ50" s="147"/>
      <c r="AR50" s="147"/>
      <c r="AS50" s="147"/>
      <c r="AT50" s="147"/>
      <c r="AU50" s="147"/>
      <c r="AV50" s="147"/>
      <c r="AW50" s="147"/>
      <c r="AX50" s="147"/>
      <c r="AY50" s="147"/>
      <c r="AZ50" s="147"/>
      <c r="BA50" s="176" t="str">
        <f>C50</f>
        <v>- ocelové sloupky z uzavřených profilů 40x40mm kotvené do betonových schodišťových stupňů a přes ocelovou podložku 80x80x2mm 4x hmoždinkami do betonu</v>
      </c>
      <c r="BB50" s="147"/>
      <c r="BC50" s="147"/>
      <c r="BD50" s="147"/>
      <c r="BE50" s="147"/>
      <c r="BF50" s="147"/>
      <c r="BG50" s="147"/>
      <c r="BH50" s="147"/>
    </row>
    <row r="51" spans="1:60" ht="22.5" outlineLevel="1" x14ac:dyDescent="0.2">
      <c r="A51" s="154"/>
      <c r="B51" s="155"/>
      <c r="C51" s="249" t="s">
        <v>772</v>
      </c>
      <c r="D51" s="250"/>
      <c r="E51" s="250"/>
      <c r="F51" s="250"/>
      <c r="G51" s="250"/>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238</v>
      </c>
      <c r="AH51" s="147"/>
      <c r="AI51" s="147"/>
      <c r="AJ51" s="147"/>
      <c r="AK51" s="147"/>
      <c r="AL51" s="147"/>
      <c r="AM51" s="147"/>
      <c r="AN51" s="147"/>
      <c r="AO51" s="147"/>
      <c r="AP51" s="147"/>
      <c r="AQ51" s="147"/>
      <c r="AR51" s="147"/>
      <c r="AS51" s="147"/>
      <c r="AT51" s="147"/>
      <c r="AU51" s="147"/>
      <c r="AV51" s="147"/>
      <c r="AW51" s="147"/>
      <c r="AX51" s="147"/>
      <c r="AY51" s="147"/>
      <c r="AZ51" s="147"/>
      <c r="BA51" s="176" t="str">
        <f>C51</f>
        <v>- zábradlí z uzavřených profilů 40x25x1,5 mm, zábradlí bude vyrobeno až po zaměření přesného provedení schodiště a zpevněnýchploch</v>
      </c>
      <c r="BB51" s="147"/>
      <c r="BC51" s="147"/>
      <c r="BD51" s="147"/>
      <c r="BE51" s="147"/>
      <c r="BF51" s="147"/>
      <c r="BG51" s="147"/>
      <c r="BH51" s="147"/>
    </row>
    <row r="52" spans="1:60" outlineLevel="1" x14ac:dyDescent="0.2">
      <c r="A52" s="154"/>
      <c r="B52" s="155"/>
      <c r="C52" s="249" t="s">
        <v>773</v>
      </c>
      <c r="D52" s="250"/>
      <c r="E52" s="250"/>
      <c r="F52" s="250"/>
      <c r="G52" s="250"/>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238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9" t="s">
        <v>774</v>
      </c>
      <c r="D53" s="250"/>
      <c r="E53" s="250"/>
      <c r="F53" s="250"/>
      <c r="G53" s="250"/>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238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ht="22.5" outlineLevel="1" x14ac:dyDescent="0.2">
      <c r="A54" s="154"/>
      <c r="B54" s="155"/>
      <c r="C54" s="249" t="s">
        <v>771</v>
      </c>
      <c r="D54" s="250"/>
      <c r="E54" s="250"/>
      <c r="F54" s="250"/>
      <c r="G54" s="250"/>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238</v>
      </c>
      <c r="AH54" s="147"/>
      <c r="AI54" s="147"/>
      <c r="AJ54" s="147"/>
      <c r="AK54" s="147"/>
      <c r="AL54" s="147"/>
      <c r="AM54" s="147"/>
      <c r="AN54" s="147"/>
      <c r="AO54" s="147"/>
      <c r="AP54" s="147"/>
      <c r="AQ54" s="147"/>
      <c r="AR54" s="147"/>
      <c r="AS54" s="147"/>
      <c r="AT54" s="147"/>
      <c r="AU54" s="147"/>
      <c r="AV54" s="147"/>
      <c r="AW54" s="147"/>
      <c r="AX54" s="147"/>
      <c r="AY54" s="147"/>
      <c r="AZ54" s="147"/>
      <c r="BA54" s="176" t="str">
        <f>C54</f>
        <v>- ocelové sloupky z uzavřených profilů 40x40mm kotvené do betonových schodišťových stupňů a přes ocelovou podložku 80x80x2mm 4x hmoždinkami do betonu</v>
      </c>
      <c r="BB54" s="147"/>
      <c r="BC54" s="147"/>
      <c r="BD54" s="147"/>
      <c r="BE54" s="147"/>
      <c r="BF54" s="147"/>
      <c r="BG54" s="147"/>
      <c r="BH54" s="147"/>
    </row>
    <row r="55" spans="1:60" ht="22.5" outlineLevel="1" x14ac:dyDescent="0.2">
      <c r="A55" s="154"/>
      <c r="B55" s="155"/>
      <c r="C55" s="249" t="s">
        <v>772</v>
      </c>
      <c r="D55" s="250"/>
      <c r="E55" s="250"/>
      <c r="F55" s="250"/>
      <c r="G55" s="250"/>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238</v>
      </c>
      <c r="AH55" s="147"/>
      <c r="AI55" s="147"/>
      <c r="AJ55" s="147"/>
      <c r="AK55" s="147"/>
      <c r="AL55" s="147"/>
      <c r="AM55" s="147"/>
      <c r="AN55" s="147"/>
      <c r="AO55" s="147"/>
      <c r="AP55" s="147"/>
      <c r="AQ55" s="147"/>
      <c r="AR55" s="147"/>
      <c r="AS55" s="147"/>
      <c r="AT55" s="147"/>
      <c r="AU55" s="147"/>
      <c r="AV55" s="147"/>
      <c r="AW55" s="147"/>
      <c r="AX55" s="147"/>
      <c r="AY55" s="147"/>
      <c r="AZ55" s="147"/>
      <c r="BA55" s="176" t="str">
        <f>C55</f>
        <v>- zábradlí z uzavřených profilů 40x25x1,5 mm, zábradlí bude vyrobeno až po zaměření přesného provedení schodiště a zpevněnýchploch</v>
      </c>
      <c r="BB55" s="147"/>
      <c r="BC55" s="147"/>
      <c r="BD55" s="147"/>
      <c r="BE55" s="147"/>
      <c r="BF55" s="147"/>
      <c r="BG55" s="147"/>
      <c r="BH55" s="147"/>
    </row>
    <row r="56" spans="1:60" outlineLevel="1" x14ac:dyDescent="0.2">
      <c r="A56" s="154"/>
      <c r="B56" s="155"/>
      <c r="C56" s="249" t="s">
        <v>773</v>
      </c>
      <c r="D56" s="250"/>
      <c r="E56" s="250"/>
      <c r="F56" s="250"/>
      <c r="G56" s="250"/>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238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184" t="s">
        <v>511</v>
      </c>
      <c r="D57" s="159"/>
      <c r="E57" s="160"/>
      <c r="F57" s="161"/>
      <c r="G57" s="161"/>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238</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9" t="s">
        <v>775</v>
      </c>
      <c r="D58" s="250"/>
      <c r="E58" s="250"/>
      <c r="F58" s="250"/>
      <c r="G58" s="250"/>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ht="22.5" outlineLevel="1" x14ac:dyDescent="0.2">
      <c r="A59" s="154"/>
      <c r="B59" s="155"/>
      <c r="C59" s="249" t="s">
        <v>776</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76" t="str">
        <f>C59</f>
        <v>- dodání  materiálu  v požadované kvalitě a výroba konstrukce (včetně  pomůcek,  přípravků a prostředků pro výrobu) bez ohledu na náročnost a její hmotnost,</v>
      </c>
      <c r="BB59" s="147"/>
      <c r="BC59" s="147"/>
      <c r="BD59" s="147"/>
      <c r="BE59" s="147"/>
      <c r="BF59" s="147"/>
      <c r="BG59" s="147"/>
      <c r="BH59" s="147"/>
    </row>
    <row r="60" spans="1:60" outlineLevel="1" x14ac:dyDescent="0.2">
      <c r="A60" s="154"/>
      <c r="B60" s="155"/>
      <c r="C60" s="249" t="s">
        <v>777</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249" t="s">
        <v>778</v>
      </c>
      <c r="D61" s="250"/>
      <c r="E61" s="250"/>
      <c r="F61" s="250"/>
      <c r="G61" s="250"/>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238</v>
      </c>
      <c r="AH61" s="147"/>
      <c r="AI61" s="147"/>
      <c r="AJ61" s="147"/>
      <c r="AK61" s="147"/>
      <c r="AL61" s="147"/>
      <c r="AM61" s="147"/>
      <c r="AN61" s="147"/>
      <c r="AO61" s="147"/>
      <c r="AP61" s="147"/>
      <c r="AQ61" s="147"/>
      <c r="AR61" s="147"/>
      <c r="AS61" s="147"/>
      <c r="AT61" s="147"/>
      <c r="AU61" s="147"/>
      <c r="AV61" s="147"/>
      <c r="AW61" s="147"/>
      <c r="AX61" s="147"/>
      <c r="AY61" s="147"/>
      <c r="AZ61" s="147"/>
      <c r="BA61" s="176" t="str">
        <f>C61</f>
        <v>- zřízení  montážních  a  dilatačních  spojů,  spar, včetně potřebných úprav, vložek, opracování, očištění a ošetření,</v>
      </c>
      <c r="BB61" s="147"/>
      <c r="BC61" s="147"/>
      <c r="BD61" s="147"/>
      <c r="BE61" s="147"/>
      <c r="BF61" s="147"/>
      <c r="BG61" s="147"/>
      <c r="BH61" s="147"/>
    </row>
    <row r="62" spans="1:60" ht="22.5" outlineLevel="1" x14ac:dyDescent="0.2">
      <c r="A62" s="154"/>
      <c r="B62" s="155"/>
      <c r="C62" s="249" t="s">
        <v>779</v>
      </c>
      <c r="D62" s="250"/>
      <c r="E62" s="250"/>
      <c r="F62" s="250"/>
      <c r="G62" s="250"/>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238</v>
      </c>
      <c r="AH62" s="147"/>
      <c r="AI62" s="147"/>
      <c r="AJ62" s="147"/>
      <c r="AK62" s="147"/>
      <c r="AL62" s="147"/>
      <c r="AM62" s="147"/>
      <c r="AN62" s="147"/>
      <c r="AO62" s="147"/>
      <c r="AP62" s="147"/>
      <c r="AQ62" s="147"/>
      <c r="AR62" s="147"/>
      <c r="AS62" s="147"/>
      <c r="AT62" s="147"/>
      <c r="AU62" s="147"/>
      <c r="AV62" s="147"/>
      <c r="AW62" s="147"/>
      <c r="AX62" s="147"/>
      <c r="AY62" s="147"/>
      <c r="AZ62" s="147"/>
      <c r="BA62" s="176" t="str">
        <f>C62</f>
        <v>- podpěr. konstr. a lešení všech druhů pro montáž konstrukcí i doplňkových, včetně požadovaných otvorů, ochranných a bezpečnostních opatření a základů pro tyto konstrukce a lešení,</v>
      </c>
      <c r="BB62" s="147"/>
      <c r="BC62" s="147"/>
      <c r="BD62" s="147"/>
      <c r="BE62" s="147"/>
      <c r="BF62" s="147"/>
      <c r="BG62" s="147"/>
      <c r="BH62" s="147"/>
    </row>
    <row r="63" spans="1:60" outlineLevel="1" x14ac:dyDescent="0.2">
      <c r="A63" s="154"/>
      <c r="B63" s="155"/>
      <c r="C63" s="249" t="s">
        <v>875</v>
      </c>
      <c r="D63" s="250"/>
      <c r="E63" s="250"/>
      <c r="F63" s="250"/>
      <c r="G63" s="250"/>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238</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x14ac:dyDescent="0.2">
      <c r="A64" s="154"/>
      <c r="B64" s="155"/>
      <c r="C64" s="249" t="s">
        <v>780</v>
      </c>
      <c r="D64" s="250"/>
      <c r="E64" s="250"/>
      <c r="F64" s="250"/>
      <c r="G64" s="250"/>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outlineLevel="1" x14ac:dyDescent="0.2">
      <c r="A65" s="154"/>
      <c r="B65" s="155"/>
      <c r="C65" s="249" t="s">
        <v>781</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row>
    <row r="66" spans="1:60" outlineLevel="1" x14ac:dyDescent="0.2">
      <c r="A66" s="154"/>
      <c r="B66" s="155"/>
      <c r="C66" s="249" t="s">
        <v>782</v>
      </c>
      <c r="D66" s="250"/>
      <c r="E66" s="250"/>
      <c r="F66" s="250"/>
      <c r="G66" s="250"/>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238</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249" t="s">
        <v>783</v>
      </c>
      <c r="D67" s="250"/>
      <c r="E67" s="250"/>
      <c r="F67" s="250"/>
      <c r="G67" s="250"/>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238</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249" t="s">
        <v>784</v>
      </c>
      <c r="D68" s="250"/>
      <c r="E68" s="250"/>
      <c r="F68" s="250"/>
      <c r="G68" s="250"/>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238</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54"/>
      <c r="B69" s="155"/>
      <c r="C69" s="249" t="s">
        <v>785</v>
      </c>
      <c r="D69" s="250"/>
      <c r="E69" s="250"/>
      <c r="F69" s="250"/>
      <c r="G69" s="250"/>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238</v>
      </c>
      <c r="AH69" s="147"/>
      <c r="AI69" s="147"/>
      <c r="AJ69" s="147"/>
      <c r="AK69" s="147"/>
      <c r="AL69" s="147"/>
      <c r="AM69" s="147"/>
      <c r="AN69" s="147"/>
      <c r="AO69" s="147"/>
      <c r="AP69" s="147"/>
      <c r="AQ69" s="147"/>
      <c r="AR69" s="147"/>
      <c r="AS69" s="147"/>
      <c r="AT69" s="147"/>
      <c r="AU69" s="147"/>
      <c r="AV69" s="147"/>
      <c r="AW69" s="147"/>
      <c r="AX69" s="147"/>
      <c r="AY69" s="147"/>
      <c r="AZ69" s="147"/>
      <c r="BA69" s="176" t="str">
        <f>C69</f>
        <v>- výplň kotevních otvorů  (příp.  podlití  patních  desek) maltou,  betonem  nebo  jinou speciální hmotou, vyplnění jam zeminou,</v>
      </c>
      <c r="BB69" s="147"/>
      <c r="BC69" s="147"/>
      <c r="BD69" s="147"/>
      <c r="BE69" s="147"/>
      <c r="BF69" s="147"/>
      <c r="BG69" s="147"/>
      <c r="BH69" s="147"/>
    </row>
    <row r="70" spans="1:60" outlineLevel="1" x14ac:dyDescent="0.2">
      <c r="A70" s="154"/>
      <c r="B70" s="155"/>
      <c r="C70" s="249" t="s">
        <v>786</v>
      </c>
      <c r="D70" s="250"/>
      <c r="E70" s="250"/>
      <c r="F70" s="250"/>
      <c r="G70" s="250"/>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238</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249" t="s">
        <v>787</v>
      </c>
      <c r="D71" s="250"/>
      <c r="E71" s="250"/>
      <c r="F71" s="250"/>
      <c r="G71" s="250"/>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238</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249" t="s">
        <v>788</v>
      </c>
      <c r="D72" s="250"/>
      <c r="E72" s="250"/>
      <c r="F72" s="250"/>
      <c r="G72" s="250"/>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238</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249" t="s">
        <v>789</v>
      </c>
      <c r="D73" s="250"/>
      <c r="E73" s="250"/>
      <c r="F73" s="250"/>
      <c r="G73" s="250"/>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238</v>
      </c>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180" t="s">
        <v>790</v>
      </c>
      <c r="D74" s="157"/>
      <c r="E74" s="158">
        <v>1.64</v>
      </c>
      <c r="F74" s="156"/>
      <c r="G74" s="156"/>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176</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180" t="s">
        <v>791</v>
      </c>
      <c r="D75" s="157"/>
      <c r="E75" s="158"/>
      <c r="F75" s="156"/>
      <c r="G75" s="156"/>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176</v>
      </c>
      <c r="AH75" s="147">
        <v>0</v>
      </c>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180" t="s">
        <v>792</v>
      </c>
      <c r="D76" s="157"/>
      <c r="E76" s="158"/>
      <c r="F76" s="156"/>
      <c r="G76" s="156"/>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176</v>
      </c>
      <c r="AH76" s="147">
        <v>0</v>
      </c>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54"/>
      <c r="B77" s="155"/>
      <c r="C77" s="180" t="s">
        <v>793</v>
      </c>
      <c r="D77" s="157"/>
      <c r="E77" s="158"/>
      <c r="F77" s="156"/>
      <c r="G77" s="156"/>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176</v>
      </c>
      <c r="AH77" s="147">
        <v>0</v>
      </c>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54"/>
      <c r="B78" s="155"/>
      <c r="C78" s="180" t="s">
        <v>794</v>
      </c>
      <c r="D78" s="157"/>
      <c r="E78" s="158">
        <v>4.9749999999999996</v>
      </c>
      <c r="F78" s="156"/>
      <c r="G78" s="15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176</v>
      </c>
      <c r="AH78" s="147">
        <v>0</v>
      </c>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180" t="s">
        <v>791</v>
      </c>
      <c r="D79" s="157"/>
      <c r="E79" s="158"/>
      <c r="F79" s="156"/>
      <c r="G79" s="156"/>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180" t="s">
        <v>792</v>
      </c>
      <c r="D80" s="157"/>
      <c r="E80" s="158"/>
      <c r="F80" s="156"/>
      <c r="G80" s="156"/>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176</v>
      </c>
      <c r="AH80" s="147">
        <v>0</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180" t="s">
        <v>793</v>
      </c>
      <c r="D81" s="157"/>
      <c r="E81" s="158"/>
      <c r="F81" s="156"/>
      <c r="G81" s="156"/>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176</v>
      </c>
      <c r="AH81" s="147">
        <v>0</v>
      </c>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180" t="s">
        <v>795</v>
      </c>
      <c r="D82" s="157"/>
      <c r="E82" s="158">
        <v>2.4300000000000002</v>
      </c>
      <c r="F82" s="156"/>
      <c r="G82" s="156"/>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176</v>
      </c>
      <c r="AH82" s="147">
        <v>0</v>
      </c>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54"/>
      <c r="B83" s="155"/>
      <c r="C83" s="180" t="s">
        <v>791</v>
      </c>
      <c r="D83" s="157"/>
      <c r="E83" s="158"/>
      <c r="F83" s="156"/>
      <c r="G83" s="156"/>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176</v>
      </c>
      <c r="AH83" s="147">
        <v>0</v>
      </c>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x14ac:dyDescent="0.2">
      <c r="A84" s="154"/>
      <c r="B84" s="155"/>
      <c r="C84" s="180" t="s">
        <v>792</v>
      </c>
      <c r="D84" s="157"/>
      <c r="E84" s="158"/>
      <c r="F84" s="156"/>
      <c r="G84" s="156"/>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176</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180" t="s">
        <v>793</v>
      </c>
      <c r="D85" s="157"/>
      <c r="E85" s="158"/>
      <c r="F85" s="156"/>
      <c r="G85" s="156"/>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176</v>
      </c>
      <c r="AH85" s="147">
        <v>0</v>
      </c>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54"/>
      <c r="B86" s="155"/>
      <c r="C86" s="241"/>
      <c r="D86" s="242"/>
      <c r="E86" s="242"/>
      <c r="F86" s="242"/>
      <c r="G86" s="242"/>
      <c r="H86" s="156"/>
      <c r="I86" s="156"/>
      <c r="J86" s="156"/>
      <c r="K86" s="156"/>
      <c r="L86" s="156"/>
      <c r="M86" s="156"/>
      <c r="N86" s="156"/>
      <c r="O86" s="156"/>
      <c r="P86" s="156"/>
      <c r="Q86" s="156"/>
      <c r="R86" s="156"/>
      <c r="S86" s="156"/>
      <c r="T86" s="156"/>
      <c r="U86" s="156"/>
      <c r="V86" s="156"/>
      <c r="W86" s="156"/>
      <c r="X86" s="156"/>
      <c r="Y86" s="147"/>
      <c r="Z86" s="147"/>
      <c r="AA86" s="147"/>
      <c r="AB86" s="147"/>
      <c r="AC86" s="147"/>
      <c r="AD86" s="147"/>
      <c r="AE86" s="147"/>
      <c r="AF86" s="147"/>
      <c r="AG86" s="147" t="s">
        <v>178</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x14ac:dyDescent="0.2">
      <c r="A87" s="163" t="s">
        <v>163</v>
      </c>
      <c r="B87" s="164" t="s">
        <v>90</v>
      </c>
      <c r="C87" s="178" t="s">
        <v>91</v>
      </c>
      <c r="D87" s="165"/>
      <c r="E87" s="166"/>
      <c r="F87" s="167"/>
      <c r="G87" s="167">
        <f>SUMIF(AG88:AG170,"&lt;&gt;NOR",G88:G170)</f>
        <v>0</v>
      </c>
      <c r="H87" s="167"/>
      <c r="I87" s="167">
        <f>SUM(I88:I170)</f>
        <v>0</v>
      </c>
      <c r="J87" s="167"/>
      <c r="K87" s="167">
        <f>SUM(K88:K170)</f>
        <v>0</v>
      </c>
      <c r="L87" s="167"/>
      <c r="M87" s="167">
        <f>SUM(M88:M170)</f>
        <v>0</v>
      </c>
      <c r="N87" s="167"/>
      <c r="O87" s="167">
        <f>SUM(O88:O170)</f>
        <v>2.68</v>
      </c>
      <c r="P87" s="167"/>
      <c r="Q87" s="167">
        <f>SUM(Q88:Q170)</f>
        <v>0</v>
      </c>
      <c r="R87" s="167"/>
      <c r="S87" s="167"/>
      <c r="T87" s="168"/>
      <c r="U87" s="162"/>
      <c r="V87" s="162">
        <f>SUM(V88:V170)</f>
        <v>0</v>
      </c>
      <c r="W87" s="162"/>
      <c r="X87" s="162"/>
      <c r="AG87" t="s">
        <v>164</v>
      </c>
    </row>
    <row r="88" spans="1:60" outlineLevel="1" x14ac:dyDescent="0.2">
      <c r="A88" s="169">
        <v>7</v>
      </c>
      <c r="B88" s="170" t="s">
        <v>796</v>
      </c>
      <c r="C88" s="179" t="s">
        <v>797</v>
      </c>
      <c r="D88" s="171" t="s">
        <v>355</v>
      </c>
      <c r="E88" s="172">
        <v>1.07223</v>
      </c>
      <c r="F88" s="173"/>
      <c r="G88" s="174">
        <f>ROUND(E88*F88,2)</f>
        <v>0</v>
      </c>
      <c r="H88" s="173"/>
      <c r="I88" s="174">
        <f>ROUND(E88*H88,2)</f>
        <v>0</v>
      </c>
      <c r="J88" s="173"/>
      <c r="K88" s="174">
        <f>ROUND(E88*J88,2)</f>
        <v>0</v>
      </c>
      <c r="L88" s="174">
        <v>21</v>
      </c>
      <c r="M88" s="174">
        <f>G88*(1+L88/100)</f>
        <v>0</v>
      </c>
      <c r="N88" s="174">
        <v>2.5</v>
      </c>
      <c r="O88" s="174">
        <f>ROUND(E88*N88,2)</f>
        <v>2.68</v>
      </c>
      <c r="P88" s="174">
        <v>0</v>
      </c>
      <c r="Q88" s="174">
        <f>ROUND(E88*P88,2)</f>
        <v>0</v>
      </c>
      <c r="R88" s="174"/>
      <c r="S88" s="174" t="s">
        <v>169</v>
      </c>
      <c r="T88" s="175" t="s">
        <v>170</v>
      </c>
      <c r="U88" s="156">
        <v>0</v>
      </c>
      <c r="V88" s="156">
        <f>ROUND(E88*U88,2)</f>
        <v>0</v>
      </c>
      <c r="W88" s="156"/>
      <c r="X88" s="156" t="s">
        <v>356</v>
      </c>
      <c r="Y88" s="147"/>
      <c r="Z88" s="147"/>
      <c r="AA88" s="147"/>
      <c r="AB88" s="147"/>
      <c r="AC88" s="147"/>
      <c r="AD88" s="147"/>
      <c r="AE88" s="147"/>
      <c r="AF88" s="147"/>
      <c r="AG88" s="147" t="s">
        <v>357</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ht="22.5" outlineLevel="1" x14ac:dyDescent="0.2">
      <c r="A89" s="154"/>
      <c r="B89" s="155"/>
      <c r="C89" s="247" t="s">
        <v>798</v>
      </c>
      <c r="D89" s="248"/>
      <c r="E89" s="248"/>
      <c r="F89" s="248"/>
      <c r="G89" s="248"/>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238</v>
      </c>
      <c r="AH89" s="147"/>
      <c r="AI89" s="147"/>
      <c r="AJ89" s="147"/>
      <c r="AK89" s="147"/>
      <c r="AL89" s="147"/>
      <c r="AM89" s="147"/>
      <c r="AN89" s="147"/>
      <c r="AO89" s="147"/>
      <c r="AP89" s="147"/>
      <c r="AQ89" s="147"/>
      <c r="AR89" s="147"/>
      <c r="AS89" s="147"/>
      <c r="AT89" s="147"/>
      <c r="AU89" s="147"/>
      <c r="AV89" s="147"/>
      <c r="AW89" s="147"/>
      <c r="AX89" s="147"/>
      <c r="AY89" s="147"/>
      <c r="AZ89" s="147"/>
      <c r="BA89" s="176" t="str">
        <f>C89</f>
        <v>- dodání  čerstvého  betonu  (betonové  směsi)  požadované  kvality,  jeho  uložení  do požadovaného tvaru při jakékoliv hustotě výztuže, konzistenci čerstvého betonu a způsobu hutnění, ošetření a ochranu betonu,</v>
      </c>
      <c r="BB89" s="147"/>
      <c r="BC89" s="147"/>
      <c r="BD89" s="147"/>
      <c r="BE89" s="147"/>
      <c r="BF89" s="147"/>
      <c r="BG89" s="147"/>
      <c r="BH89" s="147"/>
    </row>
    <row r="90" spans="1:60" outlineLevel="1" x14ac:dyDescent="0.2">
      <c r="A90" s="154"/>
      <c r="B90" s="155"/>
      <c r="C90" s="249" t="s">
        <v>799</v>
      </c>
      <c r="D90" s="250"/>
      <c r="E90" s="250"/>
      <c r="F90" s="250"/>
      <c r="G90" s="250"/>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238</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249" t="s">
        <v>800</v>
      </c>
      <c r="D91" s="250"/>
      <c r="E91" s="250"/>
      <c r="F91" s="250"/>
      <c r="G91" s="250"/>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238</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249" t="s">
        <v>801</v>
      </c>
      <c r="D92" s="250"/>
      <c r="E92" s="250"/>
      <c r="F92" s="250"/>
      <c r="G92" s="250"/>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238</v>
      </c>
      <c r="AH92" s="147"/>
      <c r="AI92" s="147"/>
      <c r="AJ92" s="147"/>
      <c r="AK92" s="147"/>
      <c r="AL92" s="147"/>
      <c r="AM92" s="147"/>
      <c r="AN92" s="147"/>
      <c r="AO92" s="147"/>
      <c r="AP92" s="147"/>
      <c r="AQ92" s="147"/>
      <c r="AR92" s="147"/>
      <c r="AS92" s="147"/>
      <c r="AT92" s="147"/>
      <c r="AU92" s="147"/>
      <c r="AV92" s="147"/>
      <c r="AW92" s="147"/>
      <c r="AX92" s="147"/>
      <c r="AY92" s="147"/>
      <c r="AZ92" s="147"/>
      <c r="BA92" s="176" t="str">
        <f>C92</f>
        <v>- zřízení pracovních a dilatačních spar, včetně potřebných úprav, výplně, vložek, opracování, očištění a ošetření,</v>
      </c>
      <c r="BB92" s="147"/>
      <c r="BC92" s="147"/>
      <c r="BD92" s="147"/>
      <c r="BE92" s="147"/>
      <c r="BF92" s="147"/>
      <c r="BG92" s="147"/>
      <c r="BH92" s="147"/>
    </row>
    <row r="93" spans="1:60" ht="22.5" outlineLevel="1" x14ac:dyDescent="0.2">
      <c r="A93" s="154"/>
      <c r="B93" s="155"/>
      <c r="C93" s="249" t="s">
        <v>802</v>
      </c>
      <c r="D93" s="250"/>
      <c r="E93" s="250"/>
      <c r="F93" s="250"/>
      <c r="G93" s="250"/>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238</v>
      </c>
      <c r="AH93" s="147"/>
      <c r="AI93" s="147"/>
      <c r="AJ93" s="147"/>
      <c r="AK93" s="147"/>
      <c r="AL93" s="147"/>
      <c r="AM93" s="147"/>
      <c r="AN93" s="147"/>
      <c r="AO93" s="147"/>
      <c r="AP93" s="147"/>
      <c r="AQ93" s="147"/>
      <c r="AR93" s="147"/>
      <c r="AS93" s="147"/>
      <c r="AT93" s="147"/>
      <c r="AU93" s="147"/>
      <c r="AV93" s="147"/>
      <c r="AW93" s="147"/>
      <c r="AX93" s="147"/>
      <c r="AY93" s="147"/>
      <c r="AZ93" s="147"/>
      <c r="BA93" s="176" t="str">
        <f>C93</f>
        <v>- bednění  požadovaných  konstr. (i ztracené) s úpravou  dle požadované  kvality povrchu betonu, včetně odbedňovacích a odskružovacích prostředků,</v>
      </c>
      <c r="BB93" s="147"/>
      <c r="BC93" s="147"/>
      <c r="BD93" s="147"/>
      <c r="BE93" s="147"/>
      <c r="BF93" s="147"/>
      <c r="BG93" s="147"/>
      <c r="BH93" s="147"/>
    </row>
    <row r="94" spans="1:60" ht="22.5" outlineLevel="1" x14ac:dyDescent="0.2">
      <c r="A94" s="154"/>
      <c r="B94" s="155"/>
      <c r="C94" s="249" t="s">
        <v>803</v>
      </c>
      <c r="D94" s="250"/>
      <c r="E94" s="250"/>
      <c r="F94" s="250"/>
      <c r="G94" s="250"/>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238</v>
      </c>
      <c r="AH94" s="147"/>
      <c r="AI94" s="147"/>
      <c r="AJ94" s="147"/>
      <c r="AK94" s="147"/>
      <c r="AL94" s="147"/>
      <c r="AM94" s="147"/>
      <c r="AN94" s="147"/>
      <c r="AO94" s="147"/>
      <c r="AP94" s="147"/>
      <c r="AQ94" s="147"/>
      <c r="AR94" s="147"/>
      <c r="AS94" s="147"/>
      <c r="AT94" s="147"/>
      <c r="AU94" s="147"/>
      <c r="AV94" s="147"/>
      <c r="AW94" s="147"/>
      <c r="AX94" s="147"/>
      <c r="AY94" s="147"/>
      <c r="AZ94" s="147"/>
      <c r="BA94" s="176" t="str">
        <f>C94</f>
        <v>- podpěrné  konstr. (skruže) a lešení všech druhů pro bednění, uložení čerstvého betonu, výztuže a doplňkových konstr., vč. požadovaných otvorů, ochranných a bezpečnostních opatření a základů těchto konstrukcí a lešení,</v>
      </c>
      <c r="BB94" s="147"/>
      <c r="BC94" s="147"/>
      <c r="BD94" s="147"/>
      <c r="BE94" s="147"/>
      <c r="BF94" s="147"/>
      <c r="BG94" s="147"/>
      <c r="BH94" s="147"/>
    </row>
    <row r="95" spans="1:60" outlineLevel="1" x14ac:dyDescent="0.2">
      <c r="A95" s="154"/>
      <c r="B95" s="155"/>
      <c r="C95" s="249" t="s">
        <v>804</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249" t="s">
        <v>805</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76" t="str">
        <f>C96</f>
        <v>- zřízení  všech  požadovaných  otvorů, kapes, výklenků, prostupů, dutin, drážek a pod., vč. ztížení práce a úprav  kolem nich,</v>
      </c>
      <c r="BB96" s="147"/>
      <c r="BC96" s="147"/>
      <c r="BD96" s="147"/>
      <c r="BE96" s="147"/>
      <c r="BF96" s="147"/>
      <c r="BG96" s="147"/>
      <c r="BH96" s="147"/>
    </row>
    <row r="97" spans="1:60" outlineLevel="1" x14ac:dyDescent="0.2">
      <c r="A97" s="154"/>
      <c r="B97" s="155"/>
      <c r="C97" s="249" t="s">
        <v>806</v>
      </c>
      <c r="D97" s="250"/>
      <c r="E97" s="250"/>
      <c r="F97" s="250"/>
      <c r="G97" s="250"/>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238</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9" t="s">
        <v>807</v>
      </c>
      <c r="D98" s="250"/>
      <c r="E98" s="250"/>
      <c r="F98" s="250"/>
      <c r="G98" s="250"/>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238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x14ac:dyDescent="0.2">
      <c r="A99" s="154"/>
      <c r="B99" s="155"/>
      <c r="C99" s="249" t="s">
        <v>808</v>
      </c>
      <c r="D99" s="250"/>
      <c r="E99" s="250"/>
      <c r="F99" s="250"/>
      <c r="G99" s="250"/>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238</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249" t="s">
        <v>809</v>
      </c>
      <c r="D100" s="250"/>
      <c r="E100" s="250"/>
      <c r="F100" s="250"/>
      <c r="G100" s="250"/>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238</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249" t="s">
        <v>810</v>
      </c>
      <c r="D101" s="250"/>
      <c r="E101" s="250"/>
      <c r="F101" s="250"/>
      <c r="G101" s="250"/>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238</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9" t="s">
        <v>811</v>
      </c>
      <c r="D102" s="250"/>
      <c r="E102" s="250"/>
      <c r="F102" s="250"/>
      <c r="G102" s="250"/>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238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x14ac:dyDescent="0.2">
      <c r="A103" s="154"/>
      <c r="B103" s="155"/>
      <c r="C103" s="249" t="s">
        <v>812</v>
      </c>
      <c r="D103" s="250"/>
      <c r="E103" s="250"/>
      <c r="F103" s="250"/>
      <c r="G103" s="250"/>
      <c r="H103" s="156"/>
      <c r="I103" s="156"/>
      <c r="J103" s="156"/>
      <c r="K103" s="156"/>
      <c r="L103" s="156"/>
      <c r="M103" s="156"/>
      <c r="N103" s="156"/>
      <c r="O103" s="156"/>
      <c r="P103" s="156"/>
      <c r="Q103" s="156"/>
      <c r="R103" s="156"/>
      <c r="S103" s="156"/>
      <c r="T103" s="156"/>
      <c r="U103" s="156"/>
      <c r="V103" s="156"/>
      <c r="W103" s="156"/>
      <c r="X103" s="156"/>
      <c r="Y103" s="147"/>
      <c r="Z103" s="147"/>
      <c r="AA103" s="147"/>
      <c r="AB103" s="147"/>
      <c r="AC103" s="147"/>
      <c r="AD103" s="147"/>
      <c r="AE103" s="147"/>
      <c r="AF103" s="147"/>
      <c r="AG103" s="147" t="s">
        <v>238</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76" t="str">
        <f>C103</f>
        <v>- opatření  povrchů  betonu  izolací  proti zemní vlhkosti v částech, kde přijdou do styku se zeminou nebo kamenivem,</v>
      </c>
      <c r="BB103" s="147"/>
      <c r="BC103" s="147"/>
      <c r="BD103" s="147"/>
      <c r="BE103" s="147"/>
      <c r="BF103" s="147"/>
      <c r="BG103" s="147"/>
      <c r="BH103" s="147"/>
    </row>
    <row r="104" spans="1:60" outlineLevel="1" x14ac:dyDescent="0.2">
      <c r="A104" s="154"/>
      <c r="B104" s="155"/>
      <c r="C104" s="249" t="s">
        <v>813</v>
      </c>
      <c r="D104" s="250"/>
      <c r="E104" s="250"/>
      <c r="F104" s="250"/>
      <c r="G104" s="250"/>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238</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x14ac:dyDescent="0.2">
      <c r="A105" s="154"/>
      <c r="B105" s="155"/>
      <c r="C105" s="249" t="s">
        <v>814</v>
      </c>
      <c r="D105" s="250"/>
      <c r="E105" s="250"/>
      <c r="F105" s="250"/>
      <c r="G105" s="250"/>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238</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ht="22.5" outlineLevel="1" x14ac:dyDescent="0.2">
      <c r="A106" s="154"/>
      <c r="B106" s="155"/>
      <c r="C106" s="180" t="s">
        <v>815</v>
      </c>
      <c r="D106" s="157"/>
      <c r="E106" s="158"/>
      <c r="F106" s="156"/>
      <c r="G106" s="156"/>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176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180" t="s">
        <v>816</v>
      </c>
      <c r="D107" s="157"/>
      <c r="E107" s="158">
        <v>0.184</v>
      </c>
      <c r="F107" s="156"/>
      <c r="G107" s="156"/>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176</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180" t="s">
        <v>817</v>
      </c>
      <c r="D108" s="157"/>
      <c r="E108" s="158">
        <v>0.1875</v>
      </c>
      <c r="F108" s="156"/>
      <c r="G108" s="156"/>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176</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54"/>
      <c r="B109" s="155"/>
      <c r="C109" s="180" t="s">
        <v>818</v>
      </c>
      <c r="D109" s="157"/>
      <c r="E109" s="158">
        <v>0.70072999999999996</v>
      </c>
      <c r="F109" s="156"/>
      <c r="G109" s="156"/>
      <c r="H109" s="156"/>
      <c r="I109" s="156"/>
      <c r="J109" s="156"/>
      <c r="K109" s="156"/>
      <c r="L109" s="156"/>
      <c r="M109" s="156"/>
      <c r="N109" s="156"/>
      <c r="O109" s="156"/>
      <c r="P109" s="156"/>
      <c r="Q109" s="156"/>
      <c r="R109" s="156"/>
      <c r="S109" s="156"/>
      <c r="T109" s="156"/>
      <c r="U109" s="156"/>
      <c r="V109" s="156"/>
      <c r="W109" s="156"/>
      <c r="X109" s="156"/>
      <c r="Y109" s="147"/>
      <c r="Z109" s="147"/>
      <c r="AA109" s="147"/>
      <c r="AB109" s="147"/>
      <c r="AC109" s="147"/>
      <c r="AD109" s="147"/>
      <c r="AE109" s="147"/>
      <c r="AF109" s="147"/>
      <c r="AG109" s="147" t="s">
        <v>176</v>
      </c>
      <c r="AH109" s="147">
        <v>0</v>
      </c>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1"/>
      <c r="D110" s="242"/>
      <c r="E110" s="242"/>
      <c r="F110" s="242"/>
      <c r="G110" s="242"/>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178</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x14ac:dyDescent="0.2">
      <c r="A111" s="169">
        <v>8</v>
      </c>
      <c r="B111" s="170" t="s">
        <v>819</v>
      </c>
      <c r="C111" s="179" t="s">
        <v>820</v>
      </c>
      <c r="D111" s="171" t="s">
        <v>821</v>
      </c>
      <c r="E111" s="172">
        <v>25</v>
      </c>
      <c r="F111" s="173"/>
      <c r="G111" s="174">
        <f>ROUND(E111*F111,2)</f>
        <v>0</v>
      </c>
      <c r="H111" s="173"/>
      <c r="I111" s="174">
        <f>ROUND(E111*H111,2)</f>
        <v>0</v>
      </c>
      <c r="J111" s="173"/>
      <c r="K111" s="174">
        <f>ROUND(E111*J111,2)</f>
        <v>0</v>
      </c>
      <c r="L111" s="174">
        <v>21</v>
      </c>
      <c r="M111" s="174">
        <f>G111*(1+L111/100)</f>
        <v>0</v>
      </c>
      <c r="N111" s="174">
        <v>0</v>
      </c>
      <c r="O111" s="174">
        <f>ROUND(E111*N111,2)</f>
        <v>0</v>
      </c>
      <c r="P111" s="174">
        <v>0</v>
      </c>
      <c r="Q111" s="174">
        <f>ROUND(E111*P111,2)</f>
        <v>0</v>
      </c>
      <c r="R111" s="174"/>
      <c r="S111" s="174" t="s">
        <v>287</v>
      </c>
      <c r="T111" s="175" t="s">
        <v>306</v>
      </c>
      <c r="U111" s="156">
        <v>0</v>
      </c>
      <c r="V111" s="156">
        <f>ROUND(E111*U111,2)</f>
        <v>0</v>
      </c>
      <c r="W111" s="156"/>
      <c r="X111" s="156" t="s">
        <v>356</v>
      </c>
      <c r="Y111" s="147"/>
      <c r="Z111" s="147"/>
      <c r="AA111" s="147"/>
      <c r="AB111" s="147"/>
      <c r="AC111" s="147"/>
      <c r="AD111" s="147"/>
      <c r="AE111" s="147"/>
      <c r="AF111" s="147"/>
      <c r="AG111" s="147" t="s">
        <v>357</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outlineLevel="1" x14ac:dyDescent="0.2">
      <c r="A112" s="154"/>
      <c r="B112" s="155"/>
      <c r="C112" s="247" t="s">
        <v>822</v>
      </c>
      <c r="D112" s="248"/>
      <c r="E112" s="248"/>
      <c r="F112" s="248"/>
      <c r="G112" s="248"/>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238</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54"/>
      <c r="B113" s="155"/>
      <c r="C113" s="249" t="s">
        <v>876</v>
      </c>
      <c r="D113" s="250"/>
      <c r="E113" s="250"/>
      <c r="F113" s="250"/>
      <c r="G113" s="250"/>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238</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249" t="s">
        <v>877</v>
      </c>
      <c r="D114" s="250"/>
      <c r="E114" s="250"/>
      <c r="F114" s="250"/>
      <c r="G114" s="250"/>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238</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ht="22.5" outlineLevel="1" x14ac:dyDescent="0.2">
      <c r="A115" s="154"/>
      <c r="B115" s="155"/>
      <c r="C115" s="249" t="s">
        <v>823</v>
      </c>
      <c r="D115" s="250"/>
      <c r="E115" s="250"/>
      <c r="F115" s="250"/>
      <c r="G115" s="250"/>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238</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76" t="str">
        <f>C115</f>
        <v>- dodání dílce požadovaného tvaru a vlastností, jeho skladování, doprava a osazení do definitivní polohy, včetně komplexní technologie výroby a montáže dílců, ošetření a ochrana dílců,</v>
      </c>
      <c r="BB115" s="147"/>
      <c r="BC115" s="147"/>
      <c r="BD115" s="147"/>
      <c r="BE115" s="147"/>
      <c r="BF115" s="147"/>
      <c r="BG115" s="147"/>
      <c r="BH115" s="147"/>
    </row>
    <row r="116" spans="1:60" outlineLevel="1" x14ac:dyDescent="0.2">
      <c r="A116" s="154"/>
      <c r="B116" s="155"/>
      <c r="C116" s="249" t="s">
        <v>824</v>
      </c>
      <c r="D116" s="250"/>
      <c r="E116" s="250"/>
      <c r="F116" s="250"/>
      <c r="G116" s="250"/>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238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outlineLevel="1" x14ac:dyDescent="0.2">
      <c r="A117" s="154"/>
      <c r="B117" s="155"/>
      <c r="C117" s="249" t="s">
        <v>825</v>
      </c>
      <c r="D117" s="250"/>
      <c r="E117" s="250"/>
      <c r="F117" s="250"/>
      <c r="G117" s="250"/>
      <c r="H117" s="156"/>
      <c r="I117" s="156"/>
      <c r="J117" s="156"/>
      <c r="K117" s="156"/>
      <c r="L117" s="156"/>
      <c r="M117" s="156"/>
      <c r="N117" s="156"/>
      <c r="O117" s="156"/>
      <c r="P117" s="156"/>
      <c r="Q117" s="156"/>
      <c r="R117" s="156"/>
      <c r="S117" s="156"/>
      <c r="T117" s="156"/>
      <c r="U117" s="156"/>
      <c r="V117" s="156"/>
      <c r="W117" s="156"/>
      <c r="X117" s="156"/>
      <c r="Y117" s="147"/>
      <c r="Z117" s="147"/>
      <c r="AA117" s="147"/>
      <c r="AB117" s="147"/>
      <c r="AC117" s="147"/>
      <c r="AD117" s="147"/>
      <c r="AE117" s="147"/>
      <c r="AF117" s="147"/>
      <c r="AG117" s="147" t="s">
        <v>238</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row>
    <row r="118" spans="1:60" outlineLevel="1" x14ac:dyDescent="0.2">
      <c r="A118" s="154"/>
      <c r="B118" s="155"/>
      <c r="C118" s="249" t="s">
        <v>826</v>
      </c>
      <c r="D118" s="250"/>
      <c r="E118" s="250"/>
      <c r="F118" s="250"/>
      <c r="G118" s="250"/>
      <c r="H118" s="156"/>
      <c r="I118" s="156"/>
      <c r="J118" s="156"/>
      <c r="K118" s="156"/>
      <c r="L118" s="156"/>
      <c r="M118" s="156"/>
      <c r="N118" s="156"/>
      <c r="O118" s="156"/>
      <c r="P118" s="156"/>
      <c r="Q118" s="156"/>
      <c r="R118" s="156"/>
      <c r="S118" s="156"/>
      <c r="T118" s="156"/>
      <c r="U118" s="156"/>
      <c r="V118" s="156"/>
      <c r="W118" s="156"/>
      <c r="X118" s="156"/>
      <c r="Y118" s="147"/>
      <c r="Z118" s="147"/>
      <c r="AA118" s="147"/>
      <c r="AB118" s="147"/>
      <c r="AC118" s="147"/>
      <c r="AD118" s="147"/>
      <c r="AE118" s="147"/>
      <c r="AF118" s="147"/>
      <c r="AG118" s="147" t="s">
        <v>238</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54"/>
      <c r="B119" s="155"/>
      <c r="C119" s="249" t="s">
        <v>827</v>
      </c>
      <c r="D119" s="250"/>
      <c r="E119" s="250"/>
      <c r="F119" s="250"/>
      <c r="G119" s="250"/>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238</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x14ac:dyDescent="0.2">
      <c r="A120" s="154"/>
      <c r="B120" s="155"/>
      <c r="C120" s="249" t="s">
        <v>828</v>
      </c>
      <c r="D120" s="250"/>
      <c r="E120" s="250"/>
      <c r="F120" s="250"/>
      <c r="G120" s="250"/>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238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54"/>
      <c r="B121" s="155"/>
      <c r="C121" s="249" t="s">
        <v>829</v>
      </c>
      <c r="D121" s="250"/>
      <c r="E121" s="250"/>
      <c r="F121" s="250"/>
      <c r="G121" s="250"/>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238</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9" t="s">
        <v>830</v>
      </c>
      <c r="D122" s="250"/>
      <c r="E122" s="250"/>
      <c r="F122" s="250"/>
      <c r="G122" s="250"/>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238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outlineLevel="1" x14ac:dyDescent="0.2">
      <c r="A123" s="154"/>
      <c r="B123" s="155"/>
      <c r="C123" s="249" t="s">
        <v>831</v>
      </c>
      <c r="D123" s="250"/>
      <c r="E123" s="250"/>
      <c r="F123" s="250"/>
      <c r="G123" s="250"/>
      <c r="H123" s="156"/>
      <c r="I123" s="156"/>
      <c r="J123" s="156"/>
      <c r="K123" s="156"/>
      <c r="L123" s="156"/>
      <c r="M123" s="156"/>
      <c r="N123" s="156"/>
      <c r="O123" s="156"/>
      <c r="P123" s="156"/>
      <c r="Q123" s="156"/>
      <c r="R123" s="156"/>
      <c r="S123" s="156"/>
      <c r="T123" s="156"/>
      <c r="U123" s="156"/>
      <c r="V123" s="156"/>
      <c r="W123" s="156"/>
      <c r="X123" s="156"/>
      <c r="Y123" s="147"/>
      <c r="Z123" s="147"/>
      <c r="AA123" s="147"/>
      <c r="AB123" s="147"/>
      <c r="AC123" s="147"/>
      <c r="AD123" s="147"/>
      <c r="AE123" s="147"/>
      <c r="AF123" s="147"/>
      <c r="AG123" s="147" t="s">
        <v>238</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x14ac:dyDescent="0.2">
      <c r="A124" s="154"/>
      <c r="B124" s="155"/>
      <c r="C124" s="249" t="s">
        <v>832</v>
      </c>
      <c r="D124" s="250"/>
      <c r="E124" s="250"/>
      <c r="F124" s="250"/>
      <c r="G124" s="250"/>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238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ht="22.5" outlineLevel="1" x14ac:dyDescent="0.2">
      <c r="A125" s="154"/>
      <c r="B125" s="155"/>
      <c r="C125" s="249" t="s">
        <v>833</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76" t="str">
        <f>C125</f>
        <v>- další práce dané případně specifikací k příslušnému prefabrik. dílci (úprava pohledových ploch, příp. rubových ploch, osazení měřících zařízení, zkoušení a měření dílců a pod.).</v>
      </c>
      <c r="BB125" s="147"/>
      <c r="BC125" s="147"/>
      <c r="BD125" s="147"/>
      <c r="BE125" s="147"/>
      <c r="BF125" s="147"/>
      <c r="BG125" s="147"/>
      <c r="BH125" s="147"/>
    </row>
    <row r="126" spans="1:60" outlineLevel="1" x14ac:dyDescent="0.2">
      <c r="A126" s="154"/>
      <c r="B126" s="155"/>
      <c r="C126" s="180" t="s">
        <v>834</v>
      </c>
      <c r="D126" s="157"/>
      <c r="E126" s="158"/>
      <c r="F126" s="156"/>
      <c r="G126" s="156"/>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176</v>
      </c>
      <c r="AH126" s="147">
        <v>0</v>
      </c>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x14ac:dyDescent="0.2">
      <c r="A127" s="154"/>
      <c r="B127" s="155"/>
      <c r="C127" s="180" t="s">
        <v>835</v>
      </c>
      <c r="D127" s="157"/>
      <c r="E127" s="158">
        <v>10</v>
      </c>
      <c r="F127" s="156"/>
      <c r="G127" s="156"/>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176</v>
      </c>
      <c r="AH127" s="147">
        <v>0</v>
      </c>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180" t="s">
        <v>836</v>
      </c>
      <c r="D128" s="157"/>
      <c r="E128" s="158">
        <v>1</v>
      </c>
      <c r="F128" s="156"/>
      <c r="G128" s="156"/>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176</v>
      </c>
      <c r="AH128" s="147">
        <v>0</v>
      </c>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54"/>
      <c r="B129" s="155"/>
      <c r="C129" s="180" t="s">
        <v>837</v>
      </c>
      <c r="D129" s="157"/>
      <c r="E129" s="158"/>
      <c r="F129" s="156"/>
      <c r="G129" s="156"/>
      <c r="H129" s="156"/>
      <c r="I129" s="156"/>
      <c r="J129" s="156"/>
      <c r="K129" s="156"/>
      <c r="L129" s="156"/>
      <c r="M129" s="156"/>
      <c r="N129" s="156"/>
      <c r="O129" s="156"/>
      <c r="P129" s="156"/>
      <c r="Q129" s="156"/>
      <c r="R129" s="156"/>
      <c r="S129" s="156"/>
      <c r="T129" s="156"/>
      <c r="U129" s="156"/>
      <c r="V129" s="156"/>
      <c r="W129" s="156"/>
      <c r="X129" s="156"/>
      <c r="Y129" s="147"/>
      <c r="Z129" s="147"/>
      <c r="AA129" s="147"/>
      <c r="AB129" s="147"/>
      <c r="AC129" s="147"/>
      <c r="AD129" s="147"/>
      <c r="AE129" s="147"/>
      <c r="AF129" s="147"/>
      <c r="AG129" s="147" t="s">
        <v>176</v>
      </c>
      <c r="AH129" s="147">
        <v>0</v>
      </c>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180" t="s">
        <v>838</v>
      </c>
      <c r="D130" s="157"/>
      <c r="E130" s="158">
        <v>5</v>
      </c>
      <c r="F130" s="156"/>
      <c r="G130" s="156"/>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176</v>
      </c>
      <c r="AH130" s="147">
        <v>0</v>
      </c>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180" t="s">
        <v>839</v>
      </c>
      <c r="D131" s="157"/>
      <c r="E131" s="158"/>
      <c r="F131" s="156"/>
      <c r="G131" s="156"/>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176</v>
      </c>
      <c r="AH131" s="147">
        <v>0</v>
      </c>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180" t="s">
        <v>511</v>
      </c>
      <c r="D132" s="157"/>
      <c r="E132" s="158"/>
      <c r="F132" s="156"/>
      <c r="G132" s="156"/>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176</v>
      </c>
      <c r="AH132" s="147">
        <v>0</v>
      </c>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54"/>
      <c r="B133" s="155"/>
      <c r="C133" s="180" t="s">
        <v>840</v>
      </c>
      <c r="D133" s="157"/>
      <c r="E133" s="158"/>
      <c r="F133" s="156"/>
      <c r="G133" s="156"/>
      <c r="H133" s="156"/>
      <c r="I133" s="156"/>
      <c r="J133" s="156"/>
      <c r="K133" s="156"/>
      <c r="L133" s="156"/>
      <c r="M133" s="156"/>
      <c r="N133" s="156"/>
      <c r="O133" s="156"/>
      <c r="P133" s="156"/>
      <c r="Q133" s="156"/>
      <c r="R133" s="156"/>
      <c r="S133" s="156"/>
      <c r="T133" s="156"/>
      <c r="U133" s="156"/>
      <c r="V133" s="156"/>
      <c r="W133" s="156"/>
      <c r="X133" s="156"/>
      <c r="Y133" s="147"/>
      <c r="Z133" s="147"/>
      <c r="AA133" s="147"/>
      <c r="AB133" s="147"/>
      <c r="AC133" s="147"/>
      <c r="AD133" s="147"/>
      <c r="AE133" s="147"/>
      <c r="AF133" s="147"/>
      <c r="AG133" s="147" t="s">
        <v>176</v>
      </c>
      <c r="AH133" s="147">
        <v>0</v>
      </c>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x14ac:dyDescent="0.2">
      <c r="A134" s="154"/>
      <c r="B134" s="155"/>
      <c r="C134" s="180" t="s">
        <v>841</v>
      </c>
      <c r="D134" s="157"/>
      <c r="E134" s="158">
        <v>2</v>
      </c>
      <c r="F134" s="156"/>
      <c r="G134" s="156"/>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176</v>
      </c>
      <c r="AH134" s="147">
        <v>0</v>
      </c>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x14ac:dyDescent="0.2">
      <c r="A135" s="154"/>
      <c r="B135" s="155"/>
      <c r="C135" s="180" t="s">
        <v>842</v>
      </c>
      <c r="D135" s="157"/>
      <c r="E135" s="158">
        <v>2</v>
      </c>
      <c r="F135" s="156"/>
      <c r="G135" s="156"/>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176</v>
      </c>
      <c r="AH135" s="147">
        <v>0</v>
      </c>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x14ac:dyDescent="0.2">
      <c r="A136" s="154"/>
      <c r="B136" s="155"/>
      <c r="C136" s="180" t="s">
        <v>843</v>
      </c>
      <c r="D136" s="157"/>
      <c r="E136" s="158">
        <v>1</v>
      </c>
      <c r="F136" s="156"/>
      <c r="G136" s="156"/>
      <c r="H136" s="156"/>
      <c r="I136" s="156"/>
      <c r="J136" s="156"/>
      <c r="K136" s="156"/>
      <c r="L136" s="156"/>
      <c r="M136" s="156"/>
      <c r="N136" s="156"/>
      <c r="O136" s="156"/>
      <c r="P136" s="156"/>
      <c r="Q136" s="156"/>
      <c r="R136" s="156"/>
      <c r="S136" s="156"/>
      <c r="T136" s="156"/>
      <c r="U136" s="156"/>
      <c r="V136" s="156"/>
      <c r="W136" s="156"/>
      <c r="X136" s="156"/>
      <c r="Y136" s="147"/>
      <c r="Z136" s="147"/>
      <c r="AA136" s="147"/>
      <c r="AB136" s="147"/>
      <c r="AC136" s="147"/>
      <c r="AD136" s="147"/>
      <c r="AE136" s="147"/>
      <c r="AF136" s="147"/>
      <c r="AG136" s="147" t="s">
        <v>176</v>
      </c>
      <c r="AH136" s="147">
        <v>0</v>
      </c>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180" t="s">
        <v>844</v>
      </c>
      <c r="D137" s="157"/>
      <c r="E137" s="158">
        <v>2</v>
      </c>
      <c r="F137" s="156"/>
      <c r="G137" s="156"/>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176</v>
      </c>
      <c r="AH137" s="147">
        <v>0</v>
      </c>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54"/>
      <c r="B138" s="155"/>
      <c r="C138" s="180" t="s">
        <v>845</v>
      </c>
      <c r="D138" s="157"/>
      <c r="E138" s="158">
        <v>2</v>
      </c>
      <c r="F138" s="156"/>
      <c r="G138" s="156"/>
      <c r="H138" s="156"/>
      <c r="I138" s="156"/>
      <c r="J138" s="156"/>
      <c r="K138" s="156"/>
      <c r="L138" s="156"/>
      <c r="M138" s="156"/>
      <c r="N138" s="156"/>
      <c r="O138" s="156"/>
      <c r="P138" s="156"/>
      <c r="Q138" s="156"/>
      <c r="R138" s="156"/>
      <c r="S138" s="156"/>
      <c r="T138" s="156"/>
      <c r="U138" s="156"/>
      <c r="V138" s="156"/>
      <c r="W138" s="156"/>
      <c r="X138" s="156"/>
      <c r="Y138" s="147"/>
      <c r="Z138" s="147"/>
      <c r="AA138" s="147"/>
      <c r="AB138" s="147"/>
      <c r="AC138" s="147"/>
      <c r="AD138" s="147"/>
      <c r="AE138" s="147"/>
      <c r="AF138" s="147"/>
      <c r="AG138" s="147" t="s">
        <v>176</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180" t="s">
        <v>846</v>
      </c>
      <c r="D139" s="157"/>
      <c r="E139" s="158"/>
      <c r="F139" s="156"/>
      <c r="G139" s="156"/>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176</v>
      </c>
      <c r="AH139" s="147">
        <v>0</v>
      </c>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54"/>
      <c r="B140" s="155"/>
      <c r="C140" s="241"/>
      <c r="D140" s="242"/>
      <c r="E140" s="242"/>
      <c r="F140" s="242"/>
      <c r="G140" s="242"/>
      <c r="H140" s="156"/>
      <c r="I140" s="156"/>
      <c r="J140" s="156"/>
      <c r="K140" s="156"/>
      <c r="L140" s="156"/>
      <c r="M140" s="156"/>
      <c r="N140" s="156"/>
      <c r="O140" s="156"/>
      <c r="P140" s="156"/>
      <c r="Q140" s="156"/>
      <c r="R140" s="156"/>
      <c r="S140" s="156"/>
      <c r="T140" s="156"/>
      <c r="U140" s="156"/>
      <c r="V140" s="156"/>
      <c r="W140" s="156"/>
      <c r="X140" s="156"/>
      <c r="Y140" s="147"/>
      <c r="Z140" s="147"/>
      <c r="AA140" s="147"/>
      <c r="AB140" s="147"/>
      <c r="AC140" s="147"/>
      <c r="AD140" s="147"/>
      <c r="AE140" s="147"/>
      <c r="AF140" s="147"/>
      <c r="AG140" s="147" t="s">
        <v>178</v>
      </c>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69">
        <v>9</v>
      </c>
      <c r="B141" s="170" t="s">
        <v>847</v>
      </c>
      <c r="C141" s="179" t="s">
        <v>848</v>
      </c>
      <c r="D141" s="171" t="s">
        <v>400</v>
      </c>
      <c r="E141" s="172">
        <v>1</v>
      </c>
      <c r="F141" s="173"/>
      <c r="G141" s="174">
        <f>ROUND(E141*F141,2)</f>
        <v>0</v>
      </c>
      <c r="H141" s="173"/>
      <c r="I141" s="174">
        <f>ROUND(E141*H141,2)</f>
        <v>0</v>
      </c>
      <c r="J141" s="173"/>
      <c r="K141" s="174">
        <f>ROUND(E141*J141,2)</f>
        <v>0</v>
      </c>
      <c r="L141" s="174">
        <v>21</v>
      </c>
      <c r="M141" s="174">
        <f>G141*(1+L141/100)</f>
        <v>0</v>
      </c>
      <c r="N141" s="174">
        <v>0</v>
      </c>
      <c r="O141" s="174">
        <f>ROUND(E141*N141,2)</f>
        <v>0</v>
      </c>
      <c r="P141" s="174">
        <v>0</v>
      </c>
      <c r="Q141" s="174">
        <f>ROUND(E141*P141,2)</f>
        <v>0</v>
      </c>
      <c r="R141" s="174"/>
      <c r="S141" s="174" t="s">
        <v>287</v>
      </c>
      <c r="T141" s="175" t="s">
        <v>306</v>
      </c>
      <c r="U141" s="156">
        <v>0</v>
      </c>
      <c r="V141" s="156">
        <f>ROUND(E141*U141,2)</f>
        <v>0</v>
      </c>
      <c r="W141" s="156"/>
      <c r="X141" s="156" t="s">
        <v>356</v>
      </c>
      <c r="Y141" s="147"/>
      <c r="Z141" s="147"/>
      <c r="AA141" s="147"/>
      <c r="AB141" s="147"/>
      <c r="AC141" s="147"/>
      <c r="AD141" s="147"/>
      <c r="AE141" s="147"/>
      <c r="AF141" s="147"/>
      <c r="AG141" s="147" t="s">
        <v>357</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54"/>
      <c r="B142" s="155"/>
      <c r="C142" s="247" t="s">
        <v>849</v>
      </c>
      <c r="D142" s="248"/>
      <c r="E142" s="248"/>
      <c r="F142" s="248"/>
      <c r="G142" s="248"/>
      <c r="H142" s="156"/>
      <c r="I142" s="156"/>
      <c r="J142" s="156"/>
      <c r="K142" s="156"/>
      <c r="L142" s="156"/>
      <c r="M142" s="156"/>
      <c r="N142" s="156"/>
      <c r="O142" s="156"/>
      <c r="P142" s="156"/>
      <c r="Q142" s="156"/>
      <c r="R142" s="156"/>
      <c r="S142" s="156"/>
      <c r="T142" s="156"/>
      <c r="U142" s="156"/>
      <c r="V142" s="156"/>
      <c r="W142" s="156"/>
      <c r="X142" s="156"/>
      <c r="Y142" s="147"/>
      <c r="Z142" s="147"/>
      <c r="AA142" s="147"/>
      <c r="AB142" s="147"/>
      <c r="AC142" s="147"/>
      <c r="AD142" s="147"/>
      <c r="AE142" s="147"/>
      <c r="AF142" s="147"/>
      <c r="AG142" s="147" t="s">
        <v>238</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outlineLevel="1" x14ac:dyDescent="0.2">
      <c r="A143" s="154"/>
      <c r="B143" s="155"/>
      <c r="C143" s="249" t="s">
        <v>850</v>
      </c>
      <c r="D143" s="250"/>
      <c r="E143" s="250"/>
      <c r="F143" s="250"/>
      <c r="G143" s="250"/>
      <c r="H143" s="156"/>
      <c r="I143" s="156"/>
      <c r="J143" s="156"/>
      <c r="K143" s="156"/>
      <c r="L143" s="156"/>
      <c r="M143" s="156"/>
      <c r="N143" s="156"/>
      <c r="O143" s="156"/>
      <c r="P143" s="156"/>
      <c r="Q143" s="156"/>
      <c r="R143" s="156"/>
      <c r="S143" s="156"/>
      <c r="T143" s="156"/>
      <c r="U143" s="156"/>
      <c r="V143" s="156"/>
      <c r="W143" s="156"/>
      <c r="X143" s="156"/>
      <c r="Y143" s="147"/>
      <c r="Z143" s="147"/>
      <c r="AA143" s="147"/>
      <c r="AB143" s="147"/>
      <c r="AC143" s="147"/>
      <c r="AD143" s="147"/>
      <c r="AE143" s="147"/>
      <c r="AF143" s="147"/>
      <c r="AG143" s="147" t="s">
        <v>238</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ht="22.5" outlineLevel="1" x14ac:dyDescent="0.2">
      <c r="A144" s="154"/>
      <c r="B144" s="155"/>
      <c r="C144" s="249" t="s">
        <v>851</v>
      </c>
      <c r="D144" s="250"/>
      <c r="E144" s="250"/>
      <c r="F144" s="250"/>
      <c r="G144" s="250"/>
      <c r="H144" s="156"/>
      <c r="I144" s="156"/>
      <c r="J144" s="156"/>
      <c r="K144" s="156"/>
      <c r="L144" s="156"/>
      <c r="M144" s="156"/>
      <c r="N144" s="156"/>
      <c r="O144" s="156"/>
      <c r="P144" s="156"/>
      <c r="Q144" s="156"/>
      <c r="R144" s="156"/>
      <c r="S144" s="156"/>
      <c r="T144" s="156"/>
      <c r="U144" s="156"/>
      <c r="V144" s="156"/>
      <c r="W144" s="156"/>
      <c r="X144" s="156"/>
      <c r="Y144" s="147"/>
      <c r="Z144" s="147"/>
      <c r="AA144" s="147"/>
      <c r="AB144" s="147"/>
      <c r="AC144" s="147"/>
      <c r="AD144" s="147"/>
      <c r="AE144" s="147"/>
      <c r="AF144" s="147"/>
      <c r="AG144" s="147" t="s">
        <v>238</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76" t="str">
        <f>C144</f>
        <v>- dodání dílce požadovaného tvaru a vlastností, jeho skladování, včetně komplexní technologie výroby a montáže dílců, ošetření a ochrana dílců,</v>
      </c>
      <c r="BB144" s="147"/>
      <c r="BC144" s="147"/>
      <c r="BD144" s="147"/>
      <c r="BE144" s="147"/>
      <c r="BF144" s="147"/>
      <c r="BG144" s="147"/>
      <c r="BH144" s="147"/>
    </row>
    <row r="145" spans="1:60" outlineLevel="1" x14ac:dyDescent="0.2">
      <c r="A145" s="154"/>
      <c r="B145" s="155"/>
      <c r="C145" s="249" t="s">
        <v>852</v>
      </c>
      <c r="D145" s="250"/>
      <c r="E145" s="250"/>
      <c r="F145" s="250"/>
      <c r="G145" s="250"/>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238</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9" t="s">
        <v>824</v>
      </c>
      <c r="D146" s="250"/>
      <c r="E146" s="250"/>
      <c r="F146" s="250"/>
      <c r="G146" s="250"/>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238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54"/>
      <c r="B147" s="155"/>
      <c r="C147" s="249" t="s">
        <v>825</v>
      </c>
      <c r="D147" s="250"/>
      <c r="E147" s="250"/>
      <c r="F147" s="250"/>
      <c r="G147" s="250"/>
      <c r="H147" s="156"/>
      <c r="I147" s="156"/>
      <c r="J147" s="156"/>
      <c r="K147" s="156"/>
      <c r="L147" s="156"/>
      <c r="M147" s="156"/>
      <c r="N147" s="156"/>
      <c r="O147" s="156"/>
      <c r="P147" s="156"/>
      <c r="Q147" s="156"/>
      <c r="R147" s="156"/>
      <c r="S147" s="156"/>
      <c r="T147" s="156"/>
      <c r="U147" s="156"/>
      <c r="V147" s="156"/>
      <c r="W147" s="156"/>
      <c r="X147" s="156"/>
      <c r="Y147" s="147"/>
      <c r="Z147" s="147"/>
      <c r="AA147" s="147"/>
      <c r="AB147" s="147"/>
      <c r="AC147" s="147"/>
      <c r="AD147" s="147"/>
      <c r="AE147" s="147"/>
      <c r="AF147" s="147"/>
      <c r="AG147" s="147" t="s">
        <v>238</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outlineLevel="1" x14ac:dyDescent="0.2">
      <c r="A148" s="154"/>
      <c r="B148" s="155"/>
      <c r="C148" s="249" t="s">
        <v>830</v>
      </c>
      <c r="D148" s="250"/>
      <c r="E148" s="250"/>
      <c r="F148" s="250"/>
      <c r="G148" s="250"/>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238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54"/>
      <c r="B149" s="155"/>
      <c r="C149" s="249" t="s">
        <v>831</v>
      </c>
      <c r="D149" s="250"/>
      <c r="E149" s="250"/>
      <c r="F149" s="250"/>
      <c r="G149" s="250"/>
      <c r="H149" s="156"/>
      <c r="I149" s="156"/>
      <c r="J149" s="156"/>
      <c r="K149" s="156"/>
      <c r="L149" s="156"/>
      <c r="M149" s="156"/>
      <c r="N149" s="156"/>
      <c r="O149" s="156"/>
      <c r="P149" s="156"/>
      <c r="Q149" s="156"/>
      <c r="R149" s="156"/>
      <c r="S149" s="156"/>
      <c r="T149" s="156"/>
      <c r="U149" s="156"/>
      <c r="V149" s="156"/>
      <c r="W149" s="156"/>
      <c r="X149" s="156"/>
      <c r="Y149" s="147"/>
      <c r="Z149" s="147"/>
      <c r="AA149" s="147"/>
      <c r="AB149" s="147"/>
      <c r="AC149" s="147"/>
      <c r="AD149" s="147"/>
      <c r="AE149" s="147"/>
      <c r="AF149" s="147"/>
      <c r="AG149" s="147" t="s">
        <v>238</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249" t="s">
        <v>832</v>
      </c>
      <c r="D150" s="250"/>
      <c r="E150" s="250"/>
      <c r="F150" s="250"/>
      <c r="G150" s="250"/>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238</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ht="22.5" outlineLevel="1" x14ac:dyDescent="0.2">
      <c r="A151" s="154"/>
      <c r="B151" s="155"/>
      <c r="C151" s="249" t="s">
        <v>833</v>
      </c>
      <c r="D151" s="250"/>
      <c r="E151" s="250"/>
      <c r="F151" s="250"/>
      <c r="G151" s="250"/>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238</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76" t="str">
        <f>C151</f>
        <v>- další práce dané případně specifikací k příslušnému prefabrik. dílci (úprava pohledových ploch, příp. rubových ploch, osazení měřících zařízení, zkoušení a měření dílců a pod.).</v>
      </c>
      <c r="BB151" s="147"/>
      <c r="BC151" s="147"/>
      <c r="BD151" s="147"/>
      <c r="BE151" s="147"/>
      <c r="BF151" s="147"/>
      <c r="BG151" s="147"/>
      <c r="BH151" s="147"/>
    </row>
    <row r="152" spans="1:60" outlineLevel="1" x14ac:dyDescent="0.2">
      <c r="A152" s="154"/>
      <c r="B152" s="155"/>
      <c r="C152" s="180" t="s">
        <v>853</v>
      </c>
      <c r="D152" s="157"/>
      <c r="E152" s="158"/>
      <c r="F152" s="156"/>
      <c r="G152" s="156"/>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176</v>
      </c>
      <c r="AH152" s="147">
        <v>0</v>
      </c>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outlineLevel="1" x14ac:dyDescent="0.2">
      <c r="A153" s="154"/>
      <c r="B153" s="155"/>
      <c r="C153" s="180" t="s">
        <v>854</v>
      </c>
      <c r="D153" s="157"/>
      <c r="E153" s="158">
        <v>1</v>
      </c>
      <c r="F153" s="156"/>
      <c r="G153" s="156"/>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176</v>
      </c>
      <c r="AH153" s="147">
        <v>0</v>
      </c>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x14ac:dyDescent="0.2">
      <c r="A154" s="154"/>
      <c r="B154" s="155"/>
      <c r="C154" s="180" t="s">
        <v>855</v>
      </c>
      <c r="D154" s="157"/>
      <c r="E154" s="158"/>
      <c r="F154" s="156"/>
      <c r="G154" s="156"/>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176</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241"/>
      <c r="D155" s="242"/>
      <c r="E155" s="242"/>
      <c r="F155" s="242"/>
      <c r="G155" s="242"/>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178</v>
      </c>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69">
        <v>10</v>
      </c>
      <c r="B156" s="170" t="s">
        <v>856</v>
      </c>
      <c r="C156" s="179" t="s">
        <v>857</v>
      </c>
      <c r="D156" s="171" t="s">
        <v>400</v>
      </c>
      <c r="E156" s="172">
        <v>1</v>
      </c>
      <c r="F156" s="173"/>
      <c r="G156" s="174">
        <f>ROUND(E156*F156,2)</f>
        <v>0</v>
      </c>
      <c r="H156" s="173"/>
      <c r="I156" s="174">
        <f>ROUND(E156*H156,2)</f>
        <v>0</v>
      </c>
      <c r="J156" s="173"/>
      <c r="K156" s="174">
        <f>ROUND(E156*J156,2)</f>
        <v>0</v>
      </c>
      <c r="L156" s="174">
        <v>21</v>
      </c>
      <c r="M156" s="174">
        <f>G156*(1+L156/100)</f>
        <v>0</v>
      </c>
      <c r="N156" s="174">
        <v>0</v>
      </c>
      <c r="O156" s="174">
        <f>ROUND(E156*N156,2)</f>
        <v>0</v>
      </c>
      <c r="P156" s="174">
        <v>0</v>
      </c>
      <c r="Q156" s="174">
        <f>ROUND(E156*P156,2)</f>
        <v>0</v>
      </c>
      <c r="R156" s="174"/>
      <c r="S156" s="174" t="s">
        <v>287</v>
      </c>
      <c r="T156" s="175" t="s">
        <v>306</v>
      </c>
      <c r="U156" s="156">
        <v>0</v>
      </c>
      <c r="V156" s="156">
        <f>ROUND(E156*U156,2)</f>
        <v>0</v>
      </c>
      <c r="W156" s="156"/>
      <c r="X156" s="156" t="s">
        <v>356</v>
      </c>
      <c r="Y156" s="147"/>
      <c r="Z156" s="147"/>
      <c r="AA156" s="147"/>
      <c r="AB156" s="147"/>
      <c r="AC156" s="147"/>
      <c r="AD156" s="147"/>
      <c r="AE156" s="147"/>
      <c r="AF156" s="147"/>
      <c r="AG156" s="147" t="s">
        <v>357</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outlineLevel="1" x14ac:dyDescent="0.2">
      <c r="A157" s="154"/>
      <c r="B157" s="155"/>
      <c r="C157" s="247" t="s">
        <v>849</v>
      </c>
      <c r="D157" s="248"/>
      <c r="E157" s="248"/>
      <c r="F157" s="248"/>
      <c r="G157" s="248"/>
      <c r="H157" s="156"/>
      <c r="I157" s="156"/>
      <c r="J157" s="156"/>
      <c r="K157" s="156"/>
      <c r="L157" s="156"/>
      <c r="M157" s="156"/>
      <c r="N157" s="156"/>
      <c r="O157" s="156"/>
      <c r="P157" s="156"/>
      <c r="Q157" s="156"/>
      <c r="R157" s="156"/>
      <c r="S157" s="156"/>
      <c r="T157" s="156"/>
      <c r="U157" s="156"/>
      <c r="V157" s="156"/>
      <c r="W157" s="156"/>
      <c r="X157" s="156"/>
      <c r="Y157" s="147"/>
      <c r="Z157" s="147"/>
      <c r="AA157" s="147"/>
      <c r="AB157" s="147"/>
      <c r="AC157" s="147"/>
      <c r="AD157" s="147"/>
      <c r="AE157" s="147"/>
      <c r="AF157" s="147"/>
      <c r="AG157" s="147" t="s">
        <v>238</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x14ac:dyDescent="0.2">
      <c r="A158" s="154"/>
      <c r="B158" s="155"/>
      <c r="C158" s="249" t="s">
        <v>850</v>
      </c>
      <c r="D158" s="250"/>
      <c r="E158" s="250"/>
      <c r="F158" s="250"/>
      <c r="G158" s="250"/>
      <c r="H158" s="156"/>
      <c r="I158" s="156"/>
      <c r="J158" s="156"/>
      <c r="K158" s="156"/>
      <c r="L158" s="156"/>
      <c r="M158" s="156"/>
      <c r="N158" s="156"/>
      <c r="O158" s="156"/>
      <c r="P158" s="156"/>
      <c r="Q158" s="156"/>
      <c r="R158" s="156"/>
      <c r="S158" s="156"/>
      <c r="T158" s="156"/>
      <c r="U158" s="156"/>
      <c r="V158" s="156"/>
      <c r="W158" s="156"/>
      <c r="X158" s="156"/>
      <c r="Y158" s="147"/>
      <c r="Z158" s="147"/>
      <c r="AA158" s="147"/>
      <c r="AB158" s="147"/>
      <c r="AC158" s="147"/>
      <c r="AD158" s="147"/>
      <c r="AE158" s="147"/>
      <c r="AF158" s="147"/>
      <c r="AG158" s="147" t="s">
        <v>238</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ht="22.5" outlineLevel="1" x14ac:dyDescent="0.2">
      <c r="A159" s="154"/>
      <c r="B159" s="155"/>
      <c r="C159" s="249" t="s">
        <v>851</v>
      </c>
      <c r="D159" s="250"/>
      <c r="E159" s="250"/>
      <c r="F159" s="250"/>
      <c r="G159" s="250"/>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238</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76" t="str">
        <f>C159</f>
        <v>- dodání dílce požadovaného tvaru a vlastností, jeho skladování, včetně komplexní technologie výroby a montáže dílců, ošetření a ochrana dílců,</v>
      </c>
      <c r="BB159" s="147"/>
      <c r="BC159" s="147"/>
      <c r="BD159" s="147"/>
      <c r="BE159" s="147"/>
      <c r="BF159" s="147"/>
      <c r="BG159" s="147"/>
      <c r="BH159" s="147"/>
    </row>
    <row r="160" spans="1:60" outlineLevel="1" x14ac:dyDescent="0.2">
      <c r="A160" s="154"/>
      <c r="B160" s="155"/>
      <c r="C160" s="249" t="s">
        <v>852</v>
      </c>
      <c r="D160" s="250"/>
      <c r="E160" s="250"/>
      <c r="F160" s="250"/>
      <c r="G160" s="250"/>
      <c r="H160" s="156"/>
      <c r="I160" s="156"/>
      <c r="J160" s="156"/>
      <c r="K160" s="156"/>
      <c r="L160" s="156"/>
      <c r="M160" s="156"/>
      <c r="N160" s="156"/>
      <c r="O160" s="156"/>
      <c r="P160" s="156"/>
      <c r="Q160" s="156"/>
      <c r="R160" s="156"/>
      <c r="S160" s="156"/>
      <c r="T160" s="156"/>
      <c r="U160" s="156"/>
      <c r="V160" s="156"/>
      <c r="W160" s="156"/>
      <c r="X160" s="156"/>
      <c r="Y160" s="147"/>
      <c r="Z160" s="147"/>
      <c r="AA160" s="147"/>
      <c r="AB160" s="147"/>
      <c r="AC160" s="147"/>
      <c r="AD160" s="147"/>
      <c r="AE160" s="147"/>
      <c r="AF160" s="147"/>
      <c r="AG160" s="147" t="s">
        <v>238</v>
      </c>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60" outlineLevel="1" x14ac:dyDescent="0.2">
      <c r="A161" s="154"/>
      <c r="B161" s="155"/>
      <c r="C161" s="249" t="s">
        <v>824</v>
      </c>
      <c r="D161" s="250"/>
      <c r="E161" s="250"/>
      <c r="F161" s="250"/>
      <c r="G161" s="250"/>
      <c r="H161" s="156"/>
      <c r="I161" s="156"/>
      <c r="J161" s="156"/>
      <c r="K161" s="156"/>
      <c r="L161" s="156"/>
      <c r="M161" s="156"/>
      <c r="N161" s="156"/>
      <c r="O161" s="156"/>
      <c r="P161" s="156"/>
      <c r="Q161" s="156"/>
      <c r="R161" s="156"/>
      <c r="S161" s="156"/>
      <c r="T161" s="156"/>
      <c r="U161" s="156"/>
      <c r="V161" s="156"/>
      <c r="W161" s="156"/>
      <c r="X161" s="156"/>
      <c r="Y161" s="147"/>
      <c r="Z161" s="147"/>
      <c r="AA161" s="147"/>
      <c r="AB161" s="147"/>
      <c r="AC161" s="147"/>
      <c r="AD161" s="147"/>
      <c r="AE161" s="147"/>
      <c r="AF161" s="147"/>
      <c r="AG161" s="147" t="s">
        <v>238</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outlineLevel="1" x14ac:dyDescent="0.2">
      <c r="A162" s="154"/>
      <c r="B162" s="155"/>
      <c r="C162" s="249" t="s">
        <v>825</v>
      </c>
      <c r="D162" s="250"/>
      <c r="E162" s="250"/>
      <c r="F162" s="250"/>
      <c r="G162" s="250"/>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238</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row>
    <row r="163" spans="1:60" outlineLevel="1" x14ac:dyDescent="0.2">
      <c r="A163" s="154"/>
      <c r="B163" s="155"/>
      <c r="C163" s="249" t="s">
        <v>830</v>
      </c>
      <c r="D163" s="250"/>
      <c r="E163" s="250"/>
      <c r="F163" s="250"/>
      <c r="G163" s="250"/>
      <c r="H163" s="156"/>
      <c r="I163" s="156"/>
      <c r="J163" s="156"/>
      <c r="K163" s="156"/>
      <c r="L163" s="156"/>
      <c r="M163" s="156"/>
      <c r="N163" s="156"/>
      <c r="O163" s="156"/>
      <c r="P163" s="156"/>
      <c r="Q163" s="156"/>
      <c r="R163" s="156"/>
      <c r="S163" s="156"/>
      <c r="T163" s="156"/>
      <c r="U163" s="156"/>
      <c r="V163" s="156"/>
      <c r="W163" s="156"/>
      <c r="X163" s="156"/>
      <c r="Y163" s="147"/>
      <c r="Z163" s="147"/>
      <c r="AA163" s="147"/>
      <c r="AB163" s="147"/>
      <c r="AC163" s="147"/>
      <c r="AD163" s="147"/>
      <c r="AE163" s="147"/>
      <c r="AF163" s="147"/>
      <c r="AG163" s="147" t="s">
        <v>238</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row>
    <row r="164" spans="1:60" outlineLevel="1" x14ac:dyDescent="0.2">
      <c r="A164" s="154"/>
      <c r="B164" s="155"/>
      <c r="C164" s="249" t="s">
        <v>831</v>
      </c>
      <c r="D164" s="250"/>
      <c r="E164" s="250"/>
      <c r="F164" s="250"/>
      <c r="G164" s="250"/>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238</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54"/>
      <c r="B165" s="155"/>
      <c r="C165" s="249" t="s">
        <v>832</v>
      </c>
      <c r="D165" s="250"/>
      <c r="E165" s="250"/>
      <c r="F165" s="250"/>
      <c r="G165" s="250"/>
      <c r="H165" s="156"/>
      <c r="I165" s="156"/>
      <c r="J165" s="156"/>
      <c r="K165" s="156"/>
      <c r="L165" s="156"/>
      <c r="M165" s="156"/>
      <c r="N165" s="156"/>
      <c r="O165" s="156"/>
      <c r="P165" s="156"/>
      <c r="Q165" s="156"/>
      <c r="R165" s="156"/>
      <c r="S165" s="156"/>
      <c r="T165" s="156"/>
      <c r="U165" s="156"/>
      <c r="V165" s="156"/>
      <c r="W165" s="156"/>
      <c r="X165" s="156"/>
      <c r="Y165" s="147"/>
      <c r="Z165" s="147"/>
      <c r="AA165" s="147"/>
      <c r="AB165" s="147"/>
      <c r="AC165" s="147"/>
      <c r="AD165" s="147"/>
      <c r="AE165" s="147"/>
      <c r="AF165" s="147"/>
      <c r="AG165" s="147" t="s">
        <v>238</v>
      </c>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ht="22.5" outlineLevel="1" x14ac:dyDescent="0.2">
      <c r="A166" s="154"/>
      <c r="B166" s="155"/>
      <c r="C166" s="249" t="s">
        <v>833</v>
      </c>
      <c r="D166" s="250"/>
      <c r="E166" s="250"/>
      <c r="F166" s="250"/>
      <c r="G166" s="250"/>
      <c r="H166" s="156"/>
      <c r="I166" s="156"/>
      <c r="J166" s="156"/>
      <c r="K166" s="156"/>
      <c r="L166" s="156"/>
      <c r="M166" s="156"/>
      <c r="N166" s="156"/>
      <c r="O166" s="156"/>
      <c r="P166" s="156"/>
      <c r="Q166" s="156"/>
      <c r="R166" s="156"/>
      <c r="S166" s="156"/>
      <c r="T166" s="156"/>
      <c r="U166" s="156"/>
      <c r="V166" s="156"/>
      <c r="W166" s="156"/>
      <c r="X166" s="156"/>
      <c r="Y166" s="147"/>
      <c r="Z166" s="147"/>
      <c r="AA166" s="147"/>
      <c r="AB166" s="147"/>
      <c r="AC166" s="147"/>
      <c r="AD166" s="147"/>
      <c r="AE166" s="147"/>
      <c r="AF166" s="147"/>
      <c r="AG166" s="147" t="s">
        <v>238</v>
      </c>
      <c r="AH166" s="147"/>
      <c r="AI166" s="147"/>
      <c r="AJ166" s="147"/>
      <c r="AK166" s="147"/>
      <c r="AL166" s="147"/>
      <c r="AM166" s="147"/>
      <c r="AN166" s="147"/>
      <c r="AO166" s="147"/>
      <c r="AP166" s="147"/>
      <c r="AQ166" s="147"/>
      <c r="AR166" s="147"/>
      <c r="AS166" s="147"/>
      <c r="AT166" s="147"/>
      <c r="AU166" s="147"/>
      <c r="AV166" s="147"/>
      <c r="AW166" s="147"/>
      <c r="AX166" s="147"/>
      <c r="AY166" s="147"/>
      <c r="AZ166" s="147"/>
      <c r="BA166" s="176" t="str">
        <f>C166</f>
        <v>- další práce dané případně specifikací k příslušnému prefabrik. dílci (úprava pohledových ploch, příp. rubových ploch, osazení měřících zařízení, zkoušení a měření dílců a pod.).</v>
      </c>
      <c r="BB166" s="147"/>
      <c r="BC166" s="147"/>
      <c r="BD166" s="147"/>
      <c r="BE166" s="147"/>
      <c r="BF166" s="147"/>
      <c r="BG166" s="147"/>
      <c r="BH166" s="147"/>
    </row>
    <row r="167" spans="1:60" outlineLevel="1" x14ac:dyDescent="0.2">
      <c r="A167" s="154"/>
      <c r="B167" s="155"/>
      <c r="C167" s="180" t="s">
        <v>858</v>
      </c>
      <c r="D167" s="157"/>
      <c r="E167" s="158"/>
      <c r="F167" s="156"/>
      <c r="G167" s="156"/>
      <c r="H167" s="156"/>
      <c r="I167" s="156"/>
      <c r="J167" s="156"/>
      <c r="K167" s="156"/>
      <c r="L167" s="156"/>
      <c r="M167" s="156"/>
      <c r="N167" s="156"/>
      <c r="O167" s="156"/>
      <c r="P167" s="156"/>
      <c r="Q167" s="156"/>
      <c r="R167" s="156"/>
      <c r="S167" s="156"/>
      <c r="T167" s="156"/>
      <c r="U167" s="156"/>
      <c r="V167" s="156"/>
      <c r="W167" s="156"/>
      <c r="X167" s="156"/>
      <c r="Y167" s="147"/>
      <c r="Z167" s="147"/>
      <c r="AA167" s="147"/>
      <c r="AB167" s="147"/>
      <c r="AC167" s="147"/>
      <c r="AD167" s="147"/>
      <c r="AE167" s="147"/>
      <c r="AF167" s="147"/>
      <c r="AG167" s="147" t="s">
        <v>176</v>
      </c>
      <c r="AH167" s="147">
        <v>0</v>
      </c>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180" t="s">
        <v>859</v>
      </c>
      <c r="D168" s="157"/>
      <c r="E168" s="158">
        <v>1</v>
      </c>
      <c r="F168" s="156"/>
      <c r="G168" s="156"/>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176</v>
      </c>
      <c r="AH168" s="147">
        <v>0</v>
      </c>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outlineLevel="1" x14ac:dyDescent="0.2">
      <c r="A169" s="154"/>
      <c r="B169" s="155"/>
      <c r="C169" s="180" t="s">
        <v>860</v>
      </c>
      <c r="D169" s="157"/>
      <c r="E169" s="158"/>
      <c r="F169" s="156"/>
      <c r="G169" s="156"/>
      <c r="H169" s="156"/>
      <c r="I169" s="156"/>
      <c r="J169" s="156"/>
      <c r="K169" s="156"/>
      <c r="L169" s="156"/>
      <c r="M169" s="156"/>
      <c r="N169" s="156"/>
      <c r="O169" s="156"/>
      <c r="P169" s="156"/>
      <c r="Q169" s="156"/>
      <c r="R169" s="156"/>
      <c r="S169" s="156"/>
      <c r="T169" s="156"/>
      <c r="U169" s="156"/>
      <c r="V169" s="156"/>
      <c r="W169" s="156"/>
      <c r="X169" s="156"/>
      <c r="Y169" s="147"/>
      <c r="Z169" s="147"/>
      <c r="AA169" s="147"/>
      <c r="AB169" s="147"/>
      <c r="AC169" s="147"/>
      <c r="AD169" s="147"/>
      <c r="AE169" s="147"/>
      <c r="AF169" s="147"/>
      <c r="AG169" s="147" t="s">
        <v>176</v>
      </c>
      <c r="AH169" s="147">
        <v>0</v>
      </c>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outlineLevel="1" x14ac:dyDescent="0.2">
      <c r="A170" s="154"/>
      <c r="B170" s="155"/>
      <c r="C170" s="241"/>
      <c r="D170" s="242"/>
      <c r="E170" s="242"/>
      <c r="F170" s="242"/>
      <c r="G170" s="242"/>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178</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row>
    <row r="171" spans="1:60" x14ac:dyDescent="0.2">
      <c r="A171" s="163" t="s">
        <v>163</v>
      </c>
      <c r="B171" s="164" t="s">
        <v>92</v>
      </c>
      <c r="C171" s="178" t="s">
        <v>93</v>
      </c>
      <c r="D171" s="165"/>
      <c r="E171" s="166"/>
      <c r="F171" s="167"/>
      <c r="G171" s="167">
        <f>SUMIF(AG172:AG186,"&lt;&gt;NOR",G172:G186)</f>
        <v>0</v>
      </c>
      <c r="H171" s="167"/>
      <c r="I171" s="167">
        <f>SUM(I172:I186)</f>
        <v>0</v>
      </c>
      <c r="J171" s="167"/>
      <c r="K171" s="167">
        <f>SUM(K172:K186)</f>
        <v>0</v>
      </c>
      <c r="L171" s="167"/>
      <c r="M171" s="167">
        <f>SUM(M172:M186)</f>
        <v>0</v>
      </c>
      <c r="N171" s="167"/>
      <c r="O171" s="167">
        <f>SUM(O172:O186)</f>
        <v>8.4799999999999986</v>
      </c>
      <c r="P171" s="167"/>
      <c r="Q171" s="167">
        <f>SUM(Q172:Q186)</f>
        <v>0</v>
      </c>
      <c r="R171" s="167"/>
      <c r="S171" s="167"/>
      <c r="T171" s="168"/>
      <c r="U171" s="162"/>
      <c r="V171" s="162">
        <f>SUM(V172:V186)</f>
        <v>6.9399999999999995</v>
      </c>
      <c r="W171" s="162"/>
      <c r="X171" s="162"/>
      <c r="AG171" t="s">
        <v>164</v>
      </c>
    </row>
    <row r="172" spans="1:60" ht="22.5" outlineLevel="1" x14ac:dyDescent="0.2">
      <c r="A172" s="169">
        <v>11</v>
      </c>
      <c r="B172" s="170" t="s">
        <v>479</v>
      </c>
      <c r="C172" s="179" t="s">
        <v>480</v>
      </c>
      <c r="D172" s="171" t="s">
        <v>167</v>
      </c>
      <c r="E172" s="172">
        <v>21.444500000000001</v>
      </c>
      <c r="F172" s="173"/>
      <c r="G172" s="174">
        <f>ROUND(E172*F172,2)</f>
        <v>0</v>
      </c>
      <c r="H172" s="173"/>
      <c r="I172" s="174">
        <f>ROUND(E172*H172,2)</f>
        <v>0</v>
      </c>
      <c r="J172" s="173"/>
      <c r="K172" s="174">
        <f>ROUND(E172*J172,2)</f>
        <v>0</v>
      </c>
      <c r="L172" s="174">
        <v>21</v>
      </c>
      <c r="M172" s="174">
        <f>G172*(1+L172/100)</f>
        <v>0</v>
      </c>
      <c r="N172" s="174">
        <v>0.378</v>
      </c>
      <c r="O172" s="174">
        <f>ROUND(E172*N172,2)</f>
        <v>8.11</v>
      </c>
      <c r="P172" s="174">
        <v>0</v>
      </c>
      <c r="Q172" s="174">
        <f>ROUND(E172*P172,2)</f>
        <v>0</v>
      </c>
      <c r="R172" s="174" t="s">
        <v>168</v>
      </c>
      <c r="S172" s="174" t="s">
        <v>169</v>
      </c>
      <c r="T172" s="175" t="s">
        <v>170</v>
      </c>
      <c r="U172" s="156">
        <v>0.03</v>
      </c>
      <c r="V172" s="156">
        <f>ROUND(E172*U172,2)</f>
        <v>0.64</v>
      </c>
      <c r="W172" s="156"/>
      <c r="X172" s="156" t="s">
        <v>171</v>
      </c>
      <c r="Y172" s="147"/>
      <c r="Z172" s="147"/>
      <c r="AA172" s="147"/>
      <c r="AB172" s="147"/>
      <c r="AC172" s="147"/>
      <c r="AD172" s="147"/>
      <c r="AE172" s="147"/>
      <c r="AF172" s="147"/>
      <c r="AG172" s="147" t="s">
        <v>172</v>
      </c>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180" t="s">
        <v>861</v>
      </c>
      <c r="D173" s="157"/>
      <c r="E173" s="158"/>
      <c r="F173" s="156"/>
      <c r="G173" s="156"/>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176</v>
      </c>
      <c r="AH173" s="147">
        <v>0</v>
      </c>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x14ac:dyDescent="0.2">
      <c r="A174" s="154"/>
      <c r="B174" s="155"/>
      <c r="C174" s="180" t="s">
        <v>862</v>
      </c>
      <c r="D174" s="157"/>
      <c r="E174" s="158"/>
      <c r="F174" s="156"/>
      <c r="G174" s="156"/>
      <c r="H174" s="156"/>
      <c r="I174" s="156"/>
      <c r="J174" s="156"/>
      <c r="K174" s="156"/>
      <c r="L174" s="156"/>
      <c r="M174" s="156"/>
      <c r="N174" s="156"/>
      <c r="O174" s="156"/>
      <c r="P174" s="156"/>
      <c r="Q174" s="156"/>
      <c r="R174" s="156"/>
      <c r="S174" s="156"/>
      <c r="T174" s="156"/>
      <c r="U174" s="156"/>
      <c r="V174" s="156"/>
      <c r="W174" s="156"/>
      <c r="X174" s="156"/>
      <c r="Y174" s="147"/>
      <c r="Z174" s="147"/>
      <c r="AA174" s="147"/>
      <c r="AB174" s="147"/>
      <c r="AC174" s="147"/>
      <c r="AD174" s="147"/>
      <c r="AE174" s="147"/>
      <c r="AF174" s="147"/>
      <c r="AG174" s="147" t="s">
        <v>176</v>
      </c>
      <c r="AH174" s="147">
        <v>0</v>
      </c>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x14ac:dyDescent="0.2">
      <c r="A175" s="154"/>
      <c r="B175" s="155"/>
      <c r="C175" s="180" t="s">
        <v>736</v>
      </c>
      <c r="D175" s="157"/>
      <c r="E175" s="158">
        <v>3.68</v>
      </c>
      <c r="F175" s="156"/>
      <c r="G175" s="156"/>
      <c r="H175" s="156"/>
      <c r="I175" s="156"/>
      <c r="J175" s="156"/>
      <c r="K175" s="156"/>
      <c r="L175" s="156"/>
      <c r="M175" s="156"/>
      <c r="N175" s="156"/>
      <c r="O175" s="156"/>
      <c r="P175" s="156"/>
      <c r="Q175" s="156"/>
      <c r="R175" s="156"/>
      <c r="S175" s="156"/>
      <c r="T175" s="156"/>
      <c r="U175" s="156"/>
      <c r="V175" s="156"/>
      <c r="W175" s="156"/>
      <c r="X175" s="156"/>
      <c r="Y175" s="147"/>
      <c r="Z175" s="147"/>
      <c r="AA175" s="147"/>
      <c r="AB175" s="147"/>
      <c r="AC175" s="147"/>
      <c r="AD175" s="147"/>
      <c r="AE175" s="147"/>
      <c r="AF175" s="147"/>
      <c r="AG175" s="147" t="s">
        <v>176</v>
      </c>
      <c r="AH175" s="147">
        <v>0</v>
      </c>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x14ac:dyDescent="0.2">
      <c r="A176" s="154"/>
      <c r="B176" s="155"/>
      <c r="C176" s="180" t="s">
        <v>737</v>
      </c>
      <c r="D176" s="157"/>
      <c r="E176" s="158">
        <v>3.75</v>
      </c>
      <c r="F176" s="156"/>
      <c r="G176" s="156"/>
      <c r="H176" s="156"/>
      <c r="I176" s="156"/>
      <c r="J176" s="156"/>
      <c r="K176" s="156"/>
      <c r="L176" s="156"/>
      <c r="M176" s="156"/>
      <c r="N176" s="156"/>
      <c r="O176" s="156"/>
      <c r="P176" s="156"/>
      <c r="Q176" s="156"/>
      <c r="R176" s="156"/>
      <c r="S176" s="156"/>
      <c r="T176" s="156"/>
      <c r="U176" s="156"/>
      <c r="V176" s="156"/>
      <c r="W176" s="156"/>
      <c r="X176" s="156"/>
      <c r="Y176" s="147"/>
      <c r="Z176" s="147"/>
      <c r="AA176" s="147"/>
      <c r="AB176" s="147"/>
      <c r="AC176" s="147"/>
      <c r="AD176" s="147"/>
      <c r="AE176" s="147"/>
      <c r="AF176" s="147"/>
      <c r="AG176" s="147" t="s">
        <v>176</v>
      </c>
      <c r="AH176" s="147">
        <v>0</v>
      </c>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x14ac:dyDescent="0.2">
      <c r="A177" s="154"/>
      <c r="B177" s="155"/>
      <c r="C177" s="180" t="s">
        <v>738</v>
      </c>
      <c r="D177" s="157"/>
      <c r="E177" s="158">
        <v>14.0145</v>
      </c>
      <c r="F177" s="156"/>
      <c r="G177" s="156"/>
      <c r="H177" s="156"/>
      <c r="I177" s="156"/>
      <c r="J177" s="156"/>
      <c r="K177" s="156"/>
      <c r="L177" s="156"/>
      <c r="M177" s="156"/>
      <c r="N177" s="156"/>
      <c r="O177" s="156"/>
      <c r="P177" s="156"/>
      <c r="Q177" s="156"/>
      <c r="R177" s="156"/>
      <c r="S177" s="156"/>
      <c r="T177" s="156"/>
      <c r="U177" s="156"/>
      <c r="V177" s="156"/>
      <c r="W177" s="156"/>
      <c r="X177" s="156"/>
      <c r="Y177" s="147"/>
      <c r="Z177" s="147"/>
      <c r="AA177" s="147"/>
      <c r="AB177" s="147"/>
      <c r="AC177" s="147"/>
      <c r="AD177" s="147"/>
      <c r="AE177" s="147"/>
      <c r="AF177" s="147"/>
      <c r="AG177" s="147" t="s">
        <v>176</v>
      </c>
      <c r="AH177" s="147">
        <v>0</v>
      </c>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x14ac:dyDescent="0.2">
      <c r="A178" s="154"/>
      <c r="B178" s="155"/>
      <c r="C178" s="241"/>
      <c r="D178" s="242"/>
      <c r="E178" s="242"/>
      <c r="F178" s="242"/>
      <c r="G178" s="242"/>
      <c r="H178" s="156"/>
      <c r="I178" s="156"/>
      <c r="J178" s="156"/>
      <c r="K178" s="156"/>
      <c r="L178" s="156"/>
      <c r="M178" s="156"/>
      <c r="N178" s="156"/>
      <c r="O178" s="156"/>
      <c r="P178" s="156"/>
      <c r="Q178" s="156"/>
      <c r="R178" s="156"/>
      <c r="S178" s="156"/>
      <c r="T178" s="156"/>
      <c r="U178" s="156"/>
      <c r="V178" s="156"/>
      <c r="W178" s="156"/>
      <c r="X178" s="156"/>
      <c r="Y178" s="147"/>
      <c r="Z178" s="147"/>
      <c r="AA178" s="147"/>
      <c r="AB178" s="147"/>
      <c r="AC178" s="147"/>
      <c r="AD178" s="147"/>
      <c r="AE178" s="147"/>
      <c r="AF178" s="147"/>
      <c r="AG178" s="147" t="s">
        <v>178</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ht="22.5" outlineLevel="1" x14ac:dyDescent="0.2">
      <c r="A179" s="169">
        <v>12</v>
      </c>
      <c r="B179" s="170" t="s">
        <v>503</v>
      </c>
      <c r="C179" s="179" t="s">
        <v>504</v>
      </c>
      <c r="D179" s="171" t="s">
        <v>167</v>
      </c>
      <c r="E179" s="172">
        <v>22.516729999999999</v>
      </c>
      <c r="F179" s="173"/>
      <c r="G179" s="174">
        <f>ROUND(E179*F179,2)</f>
        <v>0</v>
      </c>
      <c r="H179" s="173"/>
      <c r="I179" s="174">
        <f>ROUND(E179*H179,2)</f>
        <v>0</v>
      </c>
      <c r="J179" s="173"/>
      <c r="K179" s="174">
        <f>ROUND(E179*J179,2)</f>
        <v>0</v>
      </c>
      <c r="L179" s="174">
        <v>21</v>
      </c>
      <c r="M179" s="174">
        <f>G179*(1+L179/100)</f>
        <v>0</v>
      </c>
      <c r="N179" s="174">
        <v>1.6619999999999999E-2</v>
      </c>
      <c r="O179" s="174">
        <f>ROUND(E179*N179,2)</f>
        <v>0.37</v>
      </c>
      <c r="P179" s="174">
        <v>0</v>
      </c>
      <c r="Q179" s="174">
        <f>ROUND(E179*P179,2)</f>
        <v>0</v>
      </c>
      <c r="R179" s="174" t="s">
        <v>168</v>
      </c>
      <c r="S179" s="174" t="s">
        <v>169</v>
      </c>
      <c r="T179" s="175" t="s">
        <v>170</v>
      </c>
      <c r="U179" s="156">
        <v>0.28000000000000003</v>
      </c>
      <c r="V179" s="156">
        <f>ROUND(E179*U179,2)</f>
        <v>6.3</v>
      </c>
      <c r="W179" s="156"/>
      <c r="X179" s="156" t="s">
        <v>171</v>
      </c>
      <c r="Y179" s="147"/>
      <c r="Z179" s="147"/>
      <c r="AA179" s="147"/>
      <c r="AB179" s="147"/>
      <c r="AC179" s="147"/>
      <c r="AD179" s="147"/>
      <c r="AE179" s="147"/>
      <c r="AF179" s="147"/>
      <c r="AG179" s="147" t="s">
        <v>172</v>
      </c>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row>
    <row r="180" spans="1:60" outlineLevel="1" x14ac:dyDescent="0.2">
      <c r="A180" s="154"/>
      <c r="B180" s="155"/>
      <c r="C180" s="247" t="s">
        <v>505</v>
      </c>
      <c r="D180" s="248"/>
      <c r="E180" s="248"/>
      <c r="F180" s="248"/>
      <c r="G180" s="248"/>
      <c r="H180" s="156"/>
      <c r="I180" s="156"/>
      <c r="J180" s="156"/>
      <c r="K180" s="156"/>
      <c r="L180" s="156"/>
      <c r="M180" s="156"/>
      <c r="N180" s="156"/>
      <c r="O180" s="156"/>
      <c r="P180" s="156"/>
      <c r="Q180" s="156"/>
      <c r="R180" s="156"/>
      <c r="S180" s="156"/>
      <c r="T180" s="156"/>
      <c r="U180" s="156"/>
      <c r="V180" s="156"/>
      <c r="W180" s="156"/>
      <c r="X180" s="156"/>
      <c r="Y180" s="147"/>
      <c r="Z180" s="147"/>
      <c r="AA180" s="147"/>
      <c r="AB180" s="147"/>
      <c r="AC180" s="147"/>
      <c r="AD180" s="147"/>
      <c r="AE180" s="147"/>
      <c r="AF180" s="147"/>
      <c r="AG180" s="147" t="s">
        <v>238</v>
      </c>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ht="33.75" outlineLevel="1" x14ac:dyDescent="0.2">
      <c r="A181" s="154"/>
      <c r="B181" s="155"/>
      <c r="C181" s="249" t="s">
        <v>863</v>
      </c>
      <c r="D181" s="250"/>
      <c r="E181" s="250"/>
      <c r="F181" s="250"/>
      <c r="G181" s="250"/>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238</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76" t="str">
        <f>C181</f>
        <v>Nátěr zlepšující protismykové a bezpečnostní parametry komunikace. Je určen na živičné nebo betonové povrchy. Položka obsahuje zametení povrchu od nečistot, oblepení případného vodorovného značení, penetraci podkladu, dvousložkový nátěr povrchu a zásyp křemičitým pískem.</v>
      </c>
      <c r="BB181" s="147"/>
      <c r="BC181" s="147"/>
      <c r="BD181" s="147"/>
      <c r="BE181" s="147"/>
      <c r="BF181" s="147"/>
      <c r="BG181" s="147"/>
      <c r="BH181" s="147"/>
    </row>
    <row r="182" spans="1:60" ht="22.5" outlineLevel="1" x14ac:dyDescent="0.2">
      <c r="A182" s="154"/>
      <c r="B182" s="155"/>
      <c r="C182" s="180" t="s">
        <v>864</v>
      </c>
      <c r="D182" s="157"/>
      <c r="E182" s="158"/>
      <c r="F182" s="156"/>
      <c r="G182" s="156"/>
      <c r="H182" s="156"/>
      <c r="I182" s="156"/>
      <c r="J182" s="156"/>
      <c r="K182" s="156"/>
      <c r="L182" s="156"/>
      <c r="M182" s="156"/>
      <c r="N182" s="156"/>
      <c r="O182" s="156"/>
      <c r="P182" s="156"/>
      <c r="Q182" s="156"/>
      <c r="R182" s="156"/>
      <c r="S182" s="156"/>
      <c r="T182" s="156"/>
      <c r="U182" s="156"/>
      <c r="V182" s="156"/>
      <c r="W182" s="156"/>
      <c r="X182" s="156"/>
      <c r="Y182" s="147"/>
      <c r="Z182" s="147"/>
      <c r="AA182" s="147"/>
      <c r="AB182" s="147"/>
      <c r="AC182" s="147"/>
      <c r="AD182" s="147"/>
      <c r="AE182" s="147"/>
      <c r="AF182" s="147"/>
      <c r="AG182" s="147" t="s">
        <v>176</v>
      </c>
      <c r="AH182" s="147">
        <v>0</v>
      </c>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x14ac:dyDescent="0.2">
      <c r="A183" s="154"/>
      <c r="B183" s="155"/>
      <c r="C183" s="180" t="s">
        <v>765</v>
      </c>
      <c r="D183" s="157"/>
      <c r="E183" s="158">
        <v>3.8639999999999999</v>
      </c>
      <c r="F183" s="156"/>
      <c r="G183" s="156"/>
      <c r="H183" s="156"/>
      <c r="I183" s="156"/>
      <c r="J183" s="156"/>
      <c r="K183" s="156"/>
      <c r="L183" s="156"/>
      <c r="M183" s="156"/>
      <c r="N183" s="156"/>
      <c r="O183" s="156"/>
      <c r="P183" s="156"/>
      <c r="Q183" s="156"/>
      <c r="R183" s="156"/>
      <c r="S183" s="156"/>
      <c r="T183" s="156"/>
      <c r="U183" s="156"/>
      <c r="V183" s="156"/>
      <c r="W183" s="156"/>
      <c r="X183" s="156"/>
      <c r="Y183" s="147"/>
      <c r="Z183" s="147"/>
      <c r="AA183" s="147"/>
      <c r="AB183" s="147"/>
      <c r="AC183" s="147"/>
      <c r="AD183" s="147"/>
      <c r="AE183" s="147"/>
      <c r="AF183" s="147"/>
      <c r="AG183" s="147" t="s">
        <v>176</v>
      </c>
      <c r="AH183" s="147">
        <v>0</v>
      </c>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54"/>
      <c r="B184" s="155"/>
      <c r="C184" s="180" t="s">
        <v>766</v>
      </c>
      <c r="D184" s="157"/>
      <c r="E184" s="158">
        <v>3.9375</v>
      </c>
      <c r="F184" s="156"/>
      <c r="G184" s="156"/>
      <c r="H184" s="156"/>
      <c r="I184" s="156"/>
      <c r="J184" s="156"/>
      <c r="K184" s="156"/>
      <c r="L184" s="156"/>
      <c r="M184" s="156"/>
      <c r="N184" s="156"/>
      <c r="O184" s="156"/>
      <c r="P184" s="156"/>
      <c r="Q184" s="156"/>
      <c r="R184" s="156"/>
      <c r="S184" s="156"/>
      <c r="T184" s="156"/>
      <c r="U184" s="156"/>
      <c r="V184" s="156"/>
      <c r="W184" s="156"/>
      <c r="X184" s="156"/>
      <c r="Y184" s="147"/>
      <c r="Z184" s="147"/>
      <c r="AA184" s="147"/>
      <c r="AB184" s="147"/>
      <c r="AC184" s="147"/>
      <c r="AD184" s="147"/>
      <c r="AE184" s="147"/>
      <c r="AF184" s="147"/>
      <c r="AG184" s="147" t="s">
        <v>176</v>
      </c>
      <c r="AH184" s="147">
        <v>0</v>
      </c>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outlineLevel="1" x14ac:dyDescent="0.2">
      <c r="A185" s="154"/>
      <c r="B185" s="155"/>
      <c r="C185" s="180" t="s">
        <v>767</v>
      </c>
      <c r="D185" s="157"/>
      <c r="E185" s="158">
        <v>14.71523</v>
      </c>
      <c r="F185" s="156"/>
      <c r="G185" s="156"/>
      <c r="H185" s="156"/>
      <c r="I185" s="156"/>
      <c r="J185" s="156"/>
      <c r="K185" s="156"/>
      <c r="L185" s="156"/>
      <c r="M185" s="156"/>
      <c r="N185" s="156"/>
      <c r="O185" s="156"/>
      <c r="P185" s="156"/>
      <c r="Q185" s="156"/>
      <c r="R185" s="156"/>
      <c r="S185" s="156"/>
      <c r="T185" s="156"/>
      <c r="U185" s="156"/>
      <c r="V185" s="156"/>
      <c r="W185" s="156"/>
      <c r="X185" s="156"/>
      <c r="Y185" s="147"/>
      <c r="Z185" s="147"/>
      <c r="AA185" s="147"/>
      <c r="AB185" s="147"/>
      <c r="AC185" s="147"/>
      <c r="AD185" s="147"/>
      <c r="AE185" s="147"/>
      <c r="AF185" s="147"/>
      <c r="AG185" s="147" t="s">
        <v>176</v>
      </c>
      <c r="AH185" s="147">
        <v>0</v>
      </c>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x14ac:dyDescent="0.2">
      <c r="A186" s="154"/>
      <c r="B186" s="155"/>
      <c r="C186" s="241"/>
      <c r="D186" s="242"/>
      <c r="E186" s="242"/>
      <c r="F186" s="242"/>
      <c r="G186" s="242"/>
      <c r="H186" s="156"/>
      <c r="I186" s="156"/>
      <c r="J186" s="156"/>
      <c r="K186" s="156"/>
      <c r="L186" s="156"/>
      <c r="M186" s="156"/>
      <c r="N186" s="156"/>
      <c r="O186" s="156"/>
      <c r="P186" s="156"/>
      <c r="Q186" s="156"/>
      <c r="R186" s="156"/>
      <c r="S186" s="156"/>
      <c r="T186" s="156"/>
      <c r="U186" s="156"/>
      <c r="V186" s="156"/>
      <c r="W186" s="156"/>
      <c r="X186" s="156"/>
      <c r="Y186" s="147"/>
      <c r="Z186" s="147"/>
      <c r="AA186" s="147"/>
      <c r="AB186" s="147"/>
      <c r="AC186" s="147"/>
      <c r="AD186" s="147"/>
      <c r="AE186" s="147"/>
      <c r="AF186" s="147"/>
      <c r="AG186" s="147" t="s">
        <v>178</v>
      </c>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x14ac:dyDescent="0.2">
      <c r="A187" s="163" t="s">
        <v>163</v>
      </c>
      <c r="B187" s="164" t="s">
        <v>104</v>
      </c>
      <c r="C187" s="178" t="s">
        <v>105</v>
      </c>
      <c r="D187" s="165"/>
      <c r="E187" s="166"/>
      <c r="F187" s="167"/>
      <c r="G187" s="167">
        <f>SUMIF(AG188:AG200,"&lt;&gt;NOR",G188:G200)</f>
        <v>0</v>
      </c>
      <c r="H187" s="167"/>
      <c r="I187" s="167">
        <f>SUM(I188:I200)</f>
        <v>0</v>
      </c>
      <c r="J187" s="167"/>
      <c r="K187" s="167">
        <f>SUM(K188:K200)</f>
        <v>0</v>
      </c>
      <c r="L187" s="167"/>
      <c r="M187" s="167">
        <f>SUM(M188:M200)</f>
        <v>0</v>
      </c>
      <c r="N187" s="167"/>
      <c r="O187" s="167">
        <f>SUM(O188:O200)</f>
        <v>0</v>
      </c>
      <c r="P187" s="167"/>
      <c r="Q187" s="167">
        <f>SUM(Q188:Q200)</f>
        <v>0</v>
      </c>
      <c r="R187" s="167"/>
      <c r="S187" s="167"/>
      <c r="T187" s="168"/>
      <c r="U187" s="162"/>
      <c r="V187" s="162">
        <f>SUM(V188:V200)</f>
        <v>0</v>
      </c>
      <c r="W187" s="162"/>
      <c r="X187" s="162"/>
      <c r="AG187" t="s">
        <v>164</v>
      </c>
    </row>
    <row r="188" spans="1:60" outlineLevel="1" x14ac:dyDescent="0.2">
      <c r="A188" s="169">
        <v>13</v>
      </c>
      <c r="B188" s="170" t="s">
        <v>865</v>
      </c>
      <c r="C188" s="179" t="s">
        <v>866</v>
      </c>
      <c r="D188" s="171" t="s">
        <v>400</v>
      </c>
      <c r="E188" s="172">
        <v>1</v>
      </c>
      <c r="F188" s="173"/>
      <c r="G188" s="174">
        <f>ROUND(E188*F188,2)</f>
        <v>0</v>
      </c>
      <c r="H188" s="173"/>
      <c r="I188" s="174">
        <f>ROUND(E188*H188,2)</f>
        <v>0</v>
      </c>
      <c r="J188" s="173"/>
      <c r="K188" s="174">
        <f>ROUND(E188*J188,2)</f>
        <v>0</v>
      </c>
      <c r="L188" s="174">
        <v>21</v>
      </c>
      <c r="M188" s="174">
        <f>G188*(1+L188/100)</f>
        <v>0</v>
      </c>
      <c r="N188" s="174">
        <v>0</v>
      </c>
      <c r="O188" s="174">
        <f>ROUND(E188*N188,2)</f>
        <v>0</v>
      </c>
      <c r="P188" s="174">
        <v>0</v>
      </c>
      <c r="Q188" s="174">
        <f>ROUND(E188*P188,2)</f>
        <v>0</v>
      </c>
      <c r="R188" s="174"/>
      <c r="S188" s="174" t="s">
        <v>287</v>
      </c>
      <c r="T188" s="175" t="s">
        <v>306</v>
      </c>
      <c r="U188" s="156">
        <v>0</v>
      </c>
      <c r="V188" s="156">
        <f>ROUND(E188*U188,2)</f>
        <v>0</v>
      </c>
      <c r="W188" s="156"/>
      <c r="X188" s="156" t="s">
        <v>356</v>
      </c>
      <c r="Y188" s="147"/>
      <c r="Z188" s="147"/>
      <c r="AA188" s="147"/>
      <c r="AB188" s="147"/>
      <c r="AC188" s="147"/>
      <c r="AD188" s="147"/>
      <c r="AE188" s="147"/>
      <c r="AF188" s="147"/>
      <c r="AG188" s="147" t="s">
        <v>357</v>
      </c>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7" t="s">
        <v>867</v>
      </c>
      <c r="D189" s="248"/>
      <c r="E189" s="248"/>
      <c r="F189" s="248"/>
      <c r="G189" s="248"/>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238</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outlineLevel="1" x14ac:dyDescent="0.2">
      <c r="A190" s="154"/>
      <c r="B190" s="155"/>
      <c r="C190" s="249" t="s">
        <v>868</v>
      </c>
      <c r="D190" s="250"/>
      <c r="E190" s="250"/>
      <c r="F190" s="250"/>
      <c r="G190" s="250"/>
      <c r="H190" s="156"/>
      <c r="I190" s="156"/>
      <c r="J190" s="156"/>
      <c r="K190" s="156"/>
      <c r="L190" s="156"/>
      <c r="M190" s="156"/>
      <c r="N190" s="156"/>
      <c r="O190" s="156"/>
      <c r="P190" s="156"/>
      <c r="Q190" s="156"/>
      <c r="R190" s="156"/>
      <c r="S190" s="156"/>
      <c r="T190" s="156"/>
      <c r="U190" s="156"/>
      <c r="V190" s="156"/>
      <c r="W190" s="156"/>
      <c r="X190" s="156"/>
      <c r="Y190" s="147"/>
      <c r="Z190" s="147"/>
      <c r="AA190" s="147"/>
      <c r="AB190" s="147"/>
      <c r="AC190" s="147"/>
      <c r="AD190" s="147"/>
      <c r="AE190" s="147"/>
      <c r="AF190" s="147"/>
      <c r="AG190" s="147" t="s">
        <v>238</v>
      </c>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x14ac:dyDescent="0.2">
      <c r="A191" s="154"/>
      <c r="B191" s="155"/>
      <c r="C191" s="184" t="s">
        <v>511</v>
      </c>
      <c r="D191" s="159"/>
      <c r="E191" s="160"/>
      <c r="F191" s="161"/>
      <c r="G191" s="161"/>
      <c r="H191" s="156"/>
      <c r="I191" s="156"/>
      <c r="J191" s="156"/>
      <c r="K191" s="156"/>
      <c r="L191" s="156"/>
      <c r="M191" s="156"/>
      <c r="N191" s="156"/>
      <c r="O191" s="156"/>
      <c r="P191" s="156"/>
      <c r="Q191" s="156"/>
      <c r="R191" s="156"/>
      <c r="S191" s="156"/>
      <c r="T191" s="156"/>
      <c r="U191" s="156"/>
      <c r="V191" s="156"/>
      <c r="W191" s="156"/>
      <c r="X191" s="156"/>
      <c r="Y191" s="147"/>
      <c r="Z191" s="147"/>
      <c r="AA191" s="147"/>
      <c r="AB191" s="147"/>
      <c r="AC191" s="147"/>
      <c r="AD191" s="147"/>
      <c r="AE191" s="147"/>
      <c r="AF191" s="147"/>
      <c r="AG191" s="147" t="s">
        <v>238</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ht="22.5" outlineLevel="1" x14ac:dyDescent="0.2">
      <c r="A192" s="154"/>
      <c r="B192" s="155"/>
      <c r="C192" s="249" t="s">
        <v>869</v>
      </c>
      <c r="D192" s="250"/>
      <c r="E192" s="250"/>
      <c r="F192" s="250"/>
      <c r="G192" s="250"/>
      <c r="H192" s="156"/>
      <c r="I192" s="156"/>
      <c r="J192" s="156"/>
      <c r="K192" s="156"/>
      <c r="L192" s="156"/>
      <c r="M192" s="156"/>
      <c r="N192" s="156"/>
      <c r="O192" s="156"/>
      <c r="P192" s="156"/>
      <c r="Q192" s="156"/>
      <c r="R192" s="156"/>
      <c r="S192" s="156"/>
      <c r="T192" s="156"/>
      <c r="U192" s="156"/>
      <c r="V192" s="156"/>
      <c r="W192" s="156"/>
      <c r="X192" s="156"/>
      <c r="Y192" s="147"/>
      <c r="Z192" s="147"/>
      <c r="AA192" s="147"/>
      <c r="AB192" s="147"/>
      <c r="AC192" s="147"/>
      <c r="AD192" s="147"/>
      <c r="AE192" s="147"/>
      <c r="AF192" s="147"/>
      <c r="AG192" s="147" t="s">
        <v>238</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76" t="str">
        <f>C192</f>
        <v>- dodání PD na  dílce  požadovaného  tvaru  a  vlastností,  návrh jeho  skladování,  dopravy  a  osazení  do  definitivní polohy, včetně komplexní technologie výroby a montáže dílců, ošetření a ochrana dílců,</v>
      </c>
      <c r="BB192" s="147"/>
      <c r="BC192" s="147"/>
      <c r="BD192" s="147"/>
      <c r="BE192" s="147"/>
      <c r="BF192" s="147"/>
      <c r="BG192" s="147"/>
      <c r="BH192" s="147"/>
    </row>
    <row r="193" spans="1:60" outlineLevel="1" x14ac:dyDescent="0.2">
      <c r="A193" s="154"/>
      <c r="B193" s="155"/>
      <c r="C193" s="249" t="s">
        <v>852</v>
      </c>
      <c r="D193" s="250"/>
      <c r="E193" s="250"/>
      <c r="F193" s="250"/>
      <c r="G193" s="250"/>
      <c r="H193" s="156"/>
      <c r="I193" s="156"/>
      <c r="J193" s="156"/>
      <c r="K193" s="156"/>
      <c r="L193" s="156"/>
      <c r="M193" s="156"/>
      <c r="N193" s="156"/>
      <c r="O193" s="156"/>
      <c r="P193" s="156"/>
      <c r="Q193" s="156"/>
      <c r="R193" s="156"/>
      <c r="S193" s="156"/>
      <c r="T193" s="156"/>
      <c r="U193" s="156"/>
      <c r="V193" s="156"/>
      <c r="W193" s="156"/>
      <c r="X193" s="156"/>
      <c r="Y193" s="147"/>
      <c r="Z193" s="147"/>
      <c r="AA193" s="147"/>
      <c r="AB193" s="147"/>
      <c r="AC193" s="147"/>
      <c r="AD193" s="147"/>
      <c r="AE193" s="147"/>
      <c r="AF193" s="147"/>
      <c r="AG193" s="147" t="s">
        <v>238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x14ac:dyDescent="0.2">
      <c r="A194" s="154"/>
      <c r="B194" s="155"/>
      <c r="C194" s="249" t="s">
        <v>870</v>
      </c>
      <c r="D194" s="250"/>
      <c r="E194" s="250"/>
      <c r="F194" s="250"/>
      <c r="G194" s="250"/>
      <c r="H194" s="156"/>
      <c r="I194" s="156"/>
      <c r="J194" s="156"/>
      <c r="K194" s="156"/>
      <c r="L194" s="156"/>
      <c r="M194" s="156"/>
      <c r="N194" s="156"/>
      <c r="O194" s="156"/>
      <c r="P194" s="156"/>
      <c r="Q194" s="156"/>
      <c r="R194" s="156"/>
      <c r="S194" s="156"/>
      <c r="T194" s="156"/>
      <c r="U194" s="156"/>
      <c r="V194" s="156"/>
      <c r="W194" s="156"/>
      <c r="X194" s="156"/>
      <c r="Y194" s="147"/>
      <c r="Z194" s="147"/>
      <c r="AA194" s="147"/>
      <c r="AB194" s="147"/>
      <c r="AC194" s="147"/>
      <c r="AD194" s="147"/>
      <c r="AE194" s="147"/>
      <c r="AF194" s="147"/>
      <c r="AG194" s="147" t="s">
        <v>238</v>
      </c>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x14ac:dyDescent="0.2">
      <c r="A195" s="154"/>
      <c r="B195" s="155"/>
      <c r="C195" s="249" t="s">
        <v>871</v>
      </c>
      <c r="D195" s="250"/>
      <c r="E195" s="250"/>
      <c r="F195" s="250"/>
      <c r="G195" s="250"/>
      <c r="H195" s="156"/>
      <c r="I195" s="156"/>
      <c r="J195" s="156"/>
      <c r="K195" s="156"/>
      <c r="L195" s="156"/>
      <c r="M195" s="156"/>
      <c r="N195" s="156"/>
      <c r="O195" s="156"/>
      <c r="P195" s="156"/>
      <c r="Q195" s="156"/>
      <c r="R195" s="156"/>
      <c r="S195" s="156"/>
      <c r="T195" s="156"/>
      <c r="U195" s="156"/>
      <c r="V195" s="156"/>
      <c r="W195" s="156"/>
      <c r="X195" s="156"/>
      <c r="Y195" s="147"/>
      <c r="Z195" s="147"/>
      <c r="AA195" s="147"/>
      <c r="AB195" s="147"/>
      <c r="AC195" s="147"/>
      <c r="AD195" s="147"/>
      <c r="AE195" s="147"/>
      <c r="AF195" s="147"/>
      <c r="AG195" s="147" t="s">
        <v>238</v>
      </c>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1" x14ac:dyDescent="0.2">
      <c r="A196" s="154"/>
      <c r="B196" s="155"/>
      <c r="C196" s="249" t="s">
        <v>872</v>
      </c>
      <c r="D196" s="250"/>
      <c r="E196" s="250"/>
      <c r="F196" s="250"/>
      <c r="G196" s="250"/>
      <c r="H196" s="156"/>
      <c r="I196" s="156"/>
      <c r="J196" s="156"/>
      <c r="K196" s="156"/>
      <c r="L196" s="156"/>
      <c r="M196" s="156"/>
      <c r="N196" s="156"/>
      <c r="O196" s="156"/>
      <c r="P196" s="156"/>
      <c r="Q196" s="156"/>
      <c r="R196" s="156"/>
      <c r="S196" s="156"/>
      <c r="T196" s="156"/>
      <c r="U196" s="156"/>
      <c r="V196" s="156"/>
      <c r="W196" s="156"/>
      <c r="X196" s="156"/>
      <c r="Y196" s="147"/>
      <c r="Z196" s="147"/>
      <c r="AA196" s="147"/>
      <c r="AB196" s="147"/>
      <c r="AC196" s="147"/>
      <c r="AD196" s="147"/>
      <c r="AE196" s="147"/>
      <c r="AF196" s="147"/>
      <c r="AG196" s="147" t="s">
        <v>238</v>
      </c>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ht="22.5" outlineLevel="1" x14ac:dyDescent="0.2">
      <c r="A197" s="154"/>
      <c r="B197" s="155"/>
      <c r="C197" s="249" t="s">
        <v>833</v>
      </c>
      <c r="D197" s="250"/>
      <c r="E197" s="250"/>
      <c r="F197" s="250"/>
      <c r="G197" s="250"/>
      <c r="H197" s="156"/>
      <c r="I197" s="156"/>
      <c r="J197" s="156"/>
      <c r="K197" s="156"/>
      <c r="L197" s="156"/>
      <c r="M197" s="156"/>
      <c r="N197" s="156"/>
      <c r="O197" s="156"/>
      <c r="P197" s="156"/>
      <c r="Q197" s="156"/>
      <c r="R197" s="156"/>
      <c r="S197" s="156"/>
      <c r="T197" s="156"/>
      <c r="U197" s="156"/>
      <c r="V197" s="156"/>
      <c r="W197" s="156"/>
      <c r="X197" s="156"/>
      <c r="Y197" s="147"/>
      <c r="Z197" s="147"/>
      <c r="AA197" s="147"/>
      <c r="AB197" s="147"/>
      <c r="AC197" s="147"/>
      <c r="AD197" s="147"/>
      <c r="AE197" s="147"/>
      <c r="AF197" s="147"/>
      <c r="AG197" s="147" t="s">
        <v>238</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76" t="str">
        <f>C197</f>
        <v>- další práce dané případně specifikací k příslušnému prefabrik. dílci (úprava pohledových ploch, příp. rubových ploch, osazení měřících zařízení, zkoušení a měření dílců a pod.).</v>
      </c>
      <c r="BB197" s="147"/>
      <c r="BC197" s="147"/>
      <c r="BD197" s="147"/>
      <c r="BE197" s="147"/>
      <c r="BF197" s="147"/>
      <c r="BG197" s="147"/>
      <c r="BH197" s="147"/>
    </row>
    <row r="198" spans="1:60" outlineLevel="1" x14ac:dyDescent="0.2">
      <c r="A198" s="154"/>
      <c r="B198" s="155"/>
      <c r="C198" s="249" t="s">
        <v>873</v>
      </c>
      <c r="D198" s="250"/>
      <c r="E198" s="250"/>
      <c r="F198" s="250"/>
      <c r="G198" s="250"/>
      <c r="H198" s="156"/>
      <c r="I198" s="156"/>
      <c r="J198" s="156"/>
      <c r="K198" s="156"/>
      <c r="L198" s="156"/>
      <c r="M198" s="156"/>
      <c r="N198" s="156"/>
      <c r="O198" s="156"/>
      <c r="P198" s="156"/>
      <c r="Q198" s="156"/>
      <c r="R198" s="156"/>
      <c r="S198" s="156"/>
      <c r="T198" s="156"/>
      <c r="U198" s="156"/>
      <c r="V198" s="156"/>
      <c r="W198" s="156"/>
      <c r="X198" s="156"/>
      <c r="Y198" s="147"/>
      <c r="Z198" s="147"/>
      <c r="AA198" s="147"/>
      <c r="AB198" s="147"/>
      <c r="AC198" s="147"/>
      <c r="AD198" s="147"/>
      <c r="AE198" s="147"/>
      <c r="AF198" s="147"/>
      <c r="AG198" s="147" t="s">
        <v>238</v>
      </c>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54"/>
      <c r="B199" s="155"/>
      <c r="C199" s="180" t="s">
        <v>874</v>
      </c>
      <c r="D199" s="157"/>
      <c r="E199" s="158">
        <v>1</v>
      </c>
      <c r="F199" s="156"/>
      <c r="G199" s="156"/>
      <c r="H199" s="156"/>
      <c r="I199" s="156"/>
      <c r="J199" s="156"/>
      <c r="K199" s="156"/>
      <c r="L199" s="156"/>
      <c r="M199" s="156"/>
      <c r="N199" s="156"/>
      <c r="O199" s="156"/>
      <c r="P199" s="156"/>
      <c r="Q199" s="156"/>
      <c r="R199" s="156"/>
      <c r="S199" s="156"/>
      <c r="T199" s="156"/>
      <c r="U199" s="156"/>
      <c r="V199" s="156"/>
      <c r="W199" s="156"/>
      <c r="X199" s="156"/>
      <c r="Y199" s="147"/>
      <c r="Z199" s="147"/>
      <c r="AA199" s="147"/>
      <c r="AB199" s="147"/>
      <c r="AC199" s="147"/>
      <c r="AD199" s="147"/>
      <c r="AE199" s="147"/>
      <c r="AF199" s="147"/>
      <c r="AG199" s="147" t="s">
        <v>176</v>
      </c>
      <c r="AH199" s="147">
        <v>0</v>
      </c>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x14ac:dyDescent="0.2">
      <c r="A200" s="154"/>
      <c r="B200" s="155"/>
      <c r="C200" s="241"/>
      <c r="D200" s="242"/>
      <c r="E200" s="242"/>
      <c r="F200" s="242"/>
      <c r="G200" s="242"/>
      <c r="H200" s="156"/>
      <c r="I200" s="156"/>
      <c r="J200" s="156"/>
      <c r="K200" s="156"/>
      <c r="L200" s="156"/>
      <c r="M200" s="156"/>
      <c r="N200" s="156"/>
      <c r="O200" s="156"/>
      <c r="P200" s="156"/>
      <c r="Q200" s="156"/>
      <c r="R200" s="156"/>
      <c r="S200" s="156"/>
      <c r="T200" s="156"/>
      <c r="U200" s="156"/>
      <c r="V200" s="156"/>
      <c r="W200" s="156"/>
      <c r="X200" s="156"/>
      <c r="Y200" s="147"/>
      <c r="Z200" s="147"/>
      <c r="AA200" s="147"/>
      <c r="AB200" s="147"/>
      <c r="AC200" s="147"/>
      <c r="AD200" s="147"/>
      <c r="AE200" s="147"/>
      <c r="AF200" s="147"/>
      <c r="AG200" s="147" t="s">
        <v>178</v>
      </c>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x14ac:dyDescent="0.2">
      <c r="A201" s="163" t="s">
        <v>163</v>
      </c>
      <c r="B201" s="164" t="s">
        <v>112</v>
      </c>
      <c r="C201" s="178" t="s">
        <v>113</v>
      </c>
      <c r="D201" s="165"/>
      <c r="E201" s="166"/>
      <c r="F201" s="167"/>
      <c r="G201" s="167">
        <f>SUMIF(AG202:AG204,"&lt;&gt;NOR",G202:G204)</f>
        <v>0</v>
      </c>
      <c r="H201" s="167"/>
      <c r="I201" s="167">
        <f>SUM(I202:I204)</f>
        <v>0</v>
      </c>
      <c r="J201" s="167"/>
      <c r="K201" s="167">
        <f>SUM(K202:K204)</f>
        <v>0</v>
      </c>
      <c r="L201" s="167"/>
      <c r="M201" s="167">
        <f>SUM(M202:M204)</f>
        <v>0</v>
      </c>
      <c r="N201" s="167"/>
      <c r="O201" s="167">
        <f>SUM(O202:O204)</f>
        <v>0</v>
      </c>
      <c r="P201" s="167"/>
      <c r="Q201" s="167">
        <f>SUM(Q202:Q204)</f>
        <v>0</v>
      </c>
      <c r="R201" s="167"/>
      <c r="S201" s="167"/>
      <c r="T201" s="168"/>
      <c r="U201" s="162"/>
      <c r="V201" s="162">
        <f>SUM(V202:V204)</f>
        <v>0.18</v>
      </c>
      <c r="W201" s="162"/>
      <c r="X201" s="162"/>
      <c r="AG201" t="s">
        <v>164</v>
      </c>
    </row>
    <row r="202" spans="1:60" outlineLevel="1" x14ac:dyDescent="0.2">
      <c r="A202" s="169">
        <v>14</v>
      </c>
      <c r="B202" s="170" t="s">
        <v>403</v>
      </c>
      <c r="C202" s="179" t="s">
        <v>404</v>
      </c>
      <c r="D202" s="171" t="s">
        <v>405</v>
      </c>
      <c r="E202" s="172">
        <v>11.38565</v>
      </c>
      <c r="F202" s="173"/>
      <c r="G202" s="174">
        <f>ROUND(E202*F202,2)</f>
        <v>0</v>
      </c>
      <c r="H202" s="173"/>
      <c r="I202" s="174">
        <f>ROUND(E202*H202,2)</f>
        <v>0</v>
      </c>
      <c r="J202" s="173"/>
      <c r="K202" s="174">
        <f>ROUND(E202*J202,2)</f>
        <v>0</v>
      </c>
      <c r="L202" s="174">
        <v>21</v>
      </c>
      <c r="M202" s="174">
        <f>G202*(1+L202/100)</f>
        <v>0</v>
      </c>
      <c r="N202" s="174">
        <v>0</v>
      </c>
      <c r="O202" s="174">
        <f>ROUND(E202*N202,2)</f>
        <v>0</v>
      </c>
      <c r="P202" s="174">
        <v>0</v>
      </c>
      <c r="Q202" s="174">
        <f>ROUND(E202*P202,2)</f>
        <v>0</v>
      </c>
      <c r="R202" s="174" t="s">
        <v>168</v>
      </c>
      <c r="S202" s="174" t="s">
        <v>169</v>
      </c>
      <c r="T202" s="175" t="s">
        <v>170</v>
      </c>
      <c r="U202" s="156">
        <v>1.6E-2</v>
      </c>
      <c r="V202" s="156">
        <f>ROUND(E202*U202,2)</f>
        <v>0.18</v>
      </c>
      <c r="W202" s="156"/>
      <c r="X202" s="156" t="s">
        <v>406</v>
      </c>
      <c r="Y202" s="147"/>
      <c r="Z202" s="147"/>
      <c r="AA202" s="147"/>
      <c r="AB202" s="147"/>
      <c r="AC202" s="147"/>
      <c r="AD202" s="147"/>
      <c r="AE202" s="147"/>
      <c r="AF202" s="147"/>
      <c r="AG202" s="147" t="s">
        <v>407</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x14ac:dyDescent="0.2">
      <c r="A203" s="154"/>
      <c r="B203" s="155"/>
      <c r="C203" s="245" t="s">
        <v>408</v>
      </c>
      <c r="D203" s="246"/>
      <c r="E203" s="246"/>
      <c r="F203" s="246"/>
      <c r="G203" s="246"/>
      <c r="H203" s="156"/>
      <c r="I203" s="156"/>
      <c r="J203" s="156"/>
      <c r="K203" s="156"/>
      <c r="L203" s="156"/>
      <c r="M203" s="156"/>
      <c r="N203" s="156"/>
      <c r="O203" s="156"/>
      <c r="P203" s="156"/>
      <c r="Q203" s="156"/>
      <c r="R203" s="156"/>
      <c r="S203" s="156"/>
      <c r="T203" s="156"/>
      <c r="U203" s="156"/>
      <c r="V203" s="156"/>
      <c r="W203" s="156"/>
      <c r="X203" s="156"/>
      <c r="Y203" s="147"/>
      <c r="Z203" s="147"/>
      <c r="AA203" s="147"/>
      <c r="AB203" s="147"/>
      <c r="AC203" s="147"/>
      <c r="AD203" s="147"/>
      <c r="AE203" s="147"/>
      <c r="AF203" s="147"/>
      <c r="AG203" s="147" t="s">
        <v>174</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x14ac:dyDescent="0.2">
      <c r="A204" s="154"/>
      <c r="B204" s="155"/>
      <c r="C204" s="241"/>
      <c r="D204" s="242"/>
      <c r="E204" s="242"/>
      <c r="F204" s="242"/>
      <c r="G204" s="242"/>
      <c r="H204" s="156"/>
      <c r="I204" s="156"/>
      <c r="J204" s="156"/>
      <c r="K204" s="156"/>
      <c r="L204" s="156"/>
      <c r="M204" s="156"/>
      <c r="N204" s="156"/>
      <c r="O204" s="156"/>
      <c r="P204" s="156"/>
      <c r="Q204" s="156"/>
      <c r="R204" s="156"/>
      <c r="S204" s="156"/>
      <c r="T204" s="156"/>
      <c r="U204" s="156"/>
      <c r="V204" s="156"/>
      <c r="W204" s="156"/>
      <c r="X204" s="156"/>
      <c r="Y204" s="147"/>
      <c r="Z204" s="147"/>
      <c r="AA204" s="147"/>
      <c r="AB204" s="147"/>
      <c r="AC204" s="147"/>
      <c r="AD204" s="147"/>
      <c r="AE204" s="147"/>
      <c r="AF204" s="147"/>
      <c r="AG204" s="147" t="s">
        <v>178</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x14ac:dyDescent="0.2">
      <c r="A205" s="3"/>
      <c r="B205" s="4"/>
      <c r="C205" s="181"/>
      <c r="D205" s="6"/>
      <c r="E205" s="3"/>
      <c r="F205" s="3"/>
      <c r="G205" s="3"/>
      <c r="H205" s="3"/>
      <c r="I205" s="3"/>
      <c r="J205" s="3"/>
      <c r="K205" s="3"/>
      <c r="L205" s="3"/>
      <c r="M205" s="3"/>
      <c r="N205" s="3"/>
      <c r="O205" s="3"/>
      <c r="P205" s="3"/>
      <c r="Q205" s="3"/>
      <c r="R205" s="3"/>
      <c r="S205" s="3"/>
      <c r="T205" s="3"/>
      <c r="U205" s="3"/>
      <c r="V205" s="3"/>
      <c r="W205" s="3"/>
      <c r="X205" s="3"/>
      <c r="AE205">
        <v>15</v>
      </c>
      <c r="AF205">
        <v>21</v>
      </c>
      <c r="AG205" t="s">
        <v>150</v>
      </c>
    </row>
    <row r="206" spans="1:60" x14ac:dyDescent="0.2">
      <c r="A206" s="150"/>
      <c r="B206" s="151" t="s">
        <v>29</v>
      </c>
      <c r="C206" s="182"/>
      <c r="D206" s="152"/>
      <c r="E206" s="153"/>
      <c r="F206" s="153"/>
      <c r="G206" s="177">
        <f>G8+G15+G47+G87+G171+G187+G201</f>
        <v>0</v>
      </c>
      <c r="H206" s="3"/>
      <c r="I206" s="3"/>
      <c r="J206" s="3"/>
      <c r="K206" s="3"/>
      <c r="L206" s="3"/>
      <c r="M206" s="3"/>
      <c r="N206" s="3"/>
      <c r="O206" s="3"/>
      <c r="P206" s="3"/>
      <c r="Q206" s="3"/>
      <c r="R206" s="3"/>
      <c r="S206" s="3"/>
      <c r="T206" s="3"/>
      <c r="U206" s="3"/>
      <c r="V206" s="3"/>
      <c r="W206" s="3"/>
      <c r="X206" s="3"/>
      <c r="AE206">
        <f>SUMIF(L7:L204,AE205,G7:G204)</f>
        <v>0</v>
      </c>
      <c r="AF206">
        <f>SUMIF(L7:L204,AF205,G7:G204)</f>
        <v>0</v>
      </c>
      <c r="AG206" t="s">
        <v>419</v>
      </c>
    </row>
    <row r="207" spans="1:60" x14ac:dyDescent="0.2">
      <c r="C207" s="183"/>
      <c r="D207" s="10"/>
      <c r="AG207" t="s">
        <v>421</v>
      </c>
    </row>
    <row r="208" spans="1:60"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0VVfiXn0STr7WbeQHunLn4fliNZCdQunkZmSeWHC4l3rWHQuxjQxnpxUj4/hQeFqXfQTyXLEAO8zkmIlQr/row==" saltValue="YRgNVhNcL8xZjt6iNBCYZg==" spinCount="100000" sheet="1"/>
  <mergeCells count="118">
    <mergeCell ref="C17:G17"/>
    <mergeCell ref="C22:G22"/>
    <mergeCell ref="C24:G24"/>
    <mergeCell ref="C28:G28"/>
    <mergeCell ref="C30:G30"/>
    <mergeCell ref="C31:G31"/>
    <mergeCell ref="A1:G1"/>
    <mergeCell ref="C2:G2"/>
    <mergeCell ref="C3:G3"/>
    <mergeCell ref="C4:G4"/>
    <mergeCell ref="C10:G10"/>
    <mergeCell ref="C14:G14"/>
    <mergeCell ref="C40:G40"/>
    <mergeCell ref="C41:G41"/>
    <mergeCell ref="C42:G42"/>
    <mergeCell ref="C46:G46"/>
    <mergeCell ref="C49:G49"/>
    <mergeCell ref="C50:G50"/>
    <mergeCell ref="C33:G33"/>
    <mergeCell ref="C35:G35"/>
    <mergeCell ref="C36:G36"/>
    <mergeCell ref="C37:G37"/>
    <mergeCell ref="C38:G38"/>
    <mergeCell ref="C39:G39"/>
    <mergeCell ref="C58:G58"/>
    <mergeCell ref="C59:G59"/>
    <mergeCell ref="C60:G60"/>
    <mergeCell ref="C61:G61"/>
    <mergeCell ref="C62:G62"/>
    <mergeCell ref="C63:G63"/>
    <mergeCell ref="C51:G51"/>
    <mergeCell ref="C52:G52"/>
    <mergeCell ref="C53:G53"/>
    <mergeCell ref="C54:G54"/>
    <mergeCell ref="C55:G55"/>
    <mergeCell ref="C56:G56"/>
    <mergeCell ref="C70:G70"/>
    <mergeCell ref="C71:G71"/>
    <mergeCell ref="C72:G72"/>
    <mergeCell ref="C73:G73"/>
    <mergeCell ref="C86:G86"/>
    <mergeCell ref="C89:G89"/>
    <mergeCell ref="C64:G64"/>
    <mergeCell ref="C65:G65"/>
    <mergeCell ref="C66:G66"/>
    <mergeCell ref="C67:G67"/>
    <mergeCell ref="C68:G68"/>
    <mergeCell ref="C69:G69"/>
    <mergeCell ref="C96:G96"/>
    <mergeCell ref="C97:G97"/>
    <mergeCell ref="C98:G98"/>
    <mergeCell ref="C99:G99"/>
    <mergeCell ref="C100:G100"/>
    <mergeCell ref="C101:G101"/>
    <mergeCell ref="C90:G90"/>
    <mergeCell ref="C91:G91"/>
    <mergeCell ref="C92:G92"/>
    <mergeCell ref="C93:G93"/>
    <mergeCell ref="C94:G94"/>
    <mergeCell ref="C95:G95"/>
    <mergeCell ref="C113:G113"/>
    <mergeCell ref="C114:G114"/>
    <mergeCell ref="C115:G115"/>
    <mergeCell ref="C116:G116"/>
    <mergeCell ref="C117:G117"/>
    <mergeCell ref="C118:G118"/>
    <mergeCell ref="C102:G102"/>
    <mergeCell ref="C103:G103"/>
    <mergeCell ref="C104:G104"/>
    <mergeCell ref="C105:G105"/>
    <mergeCell ref="C110:G110"/>
    <mergeCell ref="C112:G112"/>
    <mergeCell ref="C125:G125"/>
    <mergeCell ref="C140:G140"/>
    <mergeCell ref="C142:G142"/>
    <mergeCell ref="C143:G143"/>
    <mergeCell ref="C144:G144"/>
    <mergeCell ref="C145:G145"/>
    <mergeCell ref="C119:G119"/>
    <mergeCell ref="C120:G120"/>
    <mergeCell ref="C121:G121"/>
    <mergeCell ref="C122:G122"/>
    <mergeCell ref="C123:G123"/>
    <mergeCell ref="C124:G124"/>
    <mergeCell ref="C155:G155"/>
    <mergeCell ref="C157:G157"/>
    <mergeCell ref="C158:G158"/>
    <mergeCell ref="C159:G159"/>
    <mergeCell ref="C160:G160"/>
    <mergeCell ref="C161:G161"/>
    <mergeCell ref="C146:G146"/>
    <mergeCell ref="C147:G147"/>
    <mergeCell ref="C148:G148"/>
    <mergeCell ref="C149:G149"/>
    <mergeCell ref="C150:G150"/>
    <mergeCell ref="C151:G151"/>
    <mergeCell ref="C178:G178"/>
    <mergeCell ref="C180:G180"/>
    <mergeCell ref="C181:G181"/>
    <mergeCell ref="C186:G186"/>
    <mergeCell ref="C189:G189"/>
    <mergeCell ref="C190:G190"/>
    <mergeCell ref="C162:G162"/>
    <mergeCell ref="C163:G163"/>
    <mergeCell ref="C164:G164"/>
    <mergeCell ref="C165:G165"/>
    <mergeCell ref="C166:G166"/>
    <mergeCell ref="C170:G170"/>
    <mergeCell ref="C198:G198"/>
    <mergeCell ref="C200:G200"/>
    <mergeCell ref="C203:G203"/>
    <mergeCell ref="C204:G204"/>
    <mergeCell ref="C192:G192"/>
    <mergeCell ref="C193:G193"/>
    <mergeCell ref="C194:G194"/>
    <mergeCell ref="C195:G195"/>
    <mergeCell ref="C196:G196"/>
    <mergeCell ref="C197:G197"/>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52</v>
      </c>
      <c r="C3" s="252" t="s">
        <v>53</v>
      </c>
      <c r="D3" s="253"/>
      <c r="E3" s="253"/>
      <c r="F3" s="253"/>
      <c r="G3" s="254"/>
      <c r="AC3" s="121" t="s">
        <v>139</v>
      </c>
      <c r="AG3" t="s">
        <v>140</v>
      </c>
    </row>
    <row r="4" spans="1:60" ht="24.95" customHeight="1" x14ac:dyDescent="0.2">
      <c r="A4" s="140" t="s">
        <v>9</v>
      </c>
      <c r="B4" s="141" t="s">
        <v>56</v>
      </c>
      <c r="C4" s="255" t="s">
        <v>57</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SUMIF(AG9:AG12,"&lt;&gt;NOR",G9:G12)</f>
        <v>0</v>
      </c>
      <c r="H8" s="167"/>
      <c r="I8" s="167">
        <f>SUM(I9:I12)</f>
        <v>0</v>
      </c>
      <c r="J8" s="167"/>
      <c r="K8" s="167">
        <f>SUM(K9:K12)</f>
        <v>0</v>
      </c>
      <c r="L8" s="167"/>
      <c r="M8" s="167">
        <f>SUM(M9:M12)</f>
        <v>0</v>
      </c>
      <c r="N8" s="167"/>
      <c r="O8" s="167">
        <f>SUM(O9:O12)</f>
        <v>0</v>
      </c>
      <c r="P8" s="167"/>
      <c r="Q8" s="167">
        <f>SUM(Q9:Q12)</f>
        <v>0</v>
      </c>
      <c r="R8" s="167"/>
      <c r="S8" s="167"/>
      <c r="T8" s="168"/>
      <c r="U8" s="162"/>
      <c r="V8" s="162">
        <f>SUM(V9:V12)</f>
        <v>1.78</v>
      </c>
      <c r="W8" s="162"/>
      <c r="X8" s="162"/>
      <c r="AG8" t="s">
        <v>164</v>
      </c>
    </row>
    <row r="9" spans="1:60" outlineLevel="1" x14ac:dyDescent="0.2">
      <c r="A9" s="169">
        <v>1</v>
      </c>
      <c r="B9" s="170" t="s">
        <v>733</v>
      </c>
      <c r="C9" s="179" t="s">
        <v>734</v>
      </c>
      <c r="D9" s="171" t="s">
        <v>167</v>
      </c>
      <c r="E9" s="172">
        <v>89.1</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0.02</v>
      </c>
      <c r="V9" s="156">
        <f>ROUND(E9*U9,2)</f>
        <v>1.78</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5" t="s">
        <v>735</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180" t="s">
        <v>878</v>
      </c>
      <c r="D11" s="157"/>
      <c r="E11" s="158">
        <v>89.1</v>
      </c>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241"/>
      <c r="D12" s="242"/>
      <c r="E12" s="242"/>
      <c r="F12" s="242"/>
      <c r="G12" s="242"/>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178</v>
      </c>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x14ac:dyDescent="0.2">
      <c r="A13" s="163" t="s">
        <v>163</v>
      </c>
      <c r="B13" s="164" t="s">
        <v>86</v>
      </c>
      <c r="C13" s="178" t="s">
        <v>87</v>
      </c>
      <c r="D13" s="165"/>
      <c r="E13" s="166"/>
      <c r="F13" s="167"/>
      <c r="G13" s="167">
        <f>SUMIF(AG14:AG24,"&lt;&gt;NOR",G14:G24)</f>
        <v>0</v>
      </c>
      <c r="H13" s="167"/>
      <c r="I13" s="167">
        <f>SUM(I14:I24)</f>
        <v>0</v>
      </c>
      <c r="J13" s="167"/>
      <c r="K13" s="167">
        <f>SUM(K14:K24)</f>
        <v>0</v>
      </c>
      <c r="L13" s="167"/>
      <c r="M13" s="167">
        <f>SUM(M14:M24)</f>
        <v>0</v>
      </c>
      <c r="N13" s="167"/>
      <c r="O13" s="167">
        <f>SUM(O14:O24)</f>
        <v>0</v>
      </c>
      <c r="P13" s="167"/>
      <c r="Q13" s="167">
        <f>SUM(Q14:Q24)</f>
        <v>0</v>
      </c>
      <c r="R13" s="167"/>
      <c r="S13" s="167"/>
      <c r="T13" s="168"/>
      <c r="U13" s="162"/>
      <c r="V13" s="162">
        <f>SUM(V14:V24)</f>
        <v>0</v>
      </c>
      <c r="W13" s="162"/>
      <c r="X13" s="162"/>
      <c r="AG13" t="s">
        <v>164</v>
      </c>
    </row>
    <row r="14" spans="1:60" outlineLevel="1" x14ac:dyDescent="0.2">
      <c r="A14" s="169">
        <v>2</v>
      </c>
      <c r="B14" s="170" t="s">
        <v>756</v>
      </c>
      <c r="C14" s="179" t="s">
        <v>757</v>
      </c>
      <c r="D14" s="171" t="s">
        <v>467</v>
      </c>
      <c r="E14" s="172">
        <v>89.1</v>
      </c>
      <c r="F14" s="173"/>
      <c r="G14" s="174">
        <f>ROUND(E14*F14,2)</f>
        <v>0</v>
      </c>
      <c r="H14" s="173"/>
      <c r="I14" s="174">
        <f>ROUND(E14*H14,2)</f>
        <v>0</v>
      </c>
      <c r="J14" s="173"/>
      <c r="K14" s="174">
        <f>ROUND(E14*J14,2)</f>
        <v>0</v>
      </c>
      <c r="L14" s="174">
        <v>21</v>
      </c>
      <c r="M14" s="174">
        <f>G14*(1+L14/100)</f>
        <v>0</v>
      </c>
      <c r="N14" s="174">
        <v>0</v>
      </c>
      <c r="O14" s="174">
        <f>ROUND(E14*N14,2)</f>
        <v>0</v>
      </c>
      <c r="P14" s="174">
        <v>0</v>
      </c>
      <c r="Q14" s="174">
        <f>ROUND(E14*P14,2)</f>
        <v>0</v>
      </c>
      <c r="R14" s="174"/>
      <c r="S14" s="174" t="s">
        <v>169</v>
      </c>
      <c r="T14" s="175" t="s">
        <v>374</v>
      </c>
      <c r="U14" s="156">
        <v>0</v>
      </c>
      <c r="V14" s="156">
        <f>ROUND(E14*U14,2)</f>
        <v>0</v>
      </c>
      <c r="W14" s="156"/>
      <c r="X14" s="156" t="s">
        <v>356</v>
      </c>
      <c r="Y14" s="147"/>
      <c r="Z14" s="147"/>
      <c r="AA14" s="147"/>
      <c r="AB14" s="147"/>
      <c r="AC14" s="147"/>
      <c r="AD14" s="147"/>
      <c r="AE14" s="147"/>
      <c r="AF14" s="147"/>
      <c r="AG14" s="147" t="s">
        <v>357</v>
      </c>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7" t="s">
        <v>671</v>
      </c>
      <c r="D15" s="248"/>
      <c r="E15" s="248"/>
      <c r="F15" s="248"/>
      <c r="G15" s="248"/>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238</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249" t="s">
        <v>758</v>
      </c>
      <c r="D16" s="250"/>
      <c r="E16" s="250"/>
      <c r="F16" s="250"/>
      <c r="G16" s="250"/>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238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54"/>
      <c r="B17" s="155"/>
      <c r="C17" s="249" t="s">
        <v>759</v>
      </c>
      <c r="D17" s="250"/>
      <c r="E17" s="250"/>
      <c r="F17" s="250"/>
      <c r="G17" s="250"/>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238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outlineLevel="1" x14ac:dyDescent="0.2">
      <c r="A18" s="154"/>
      <c r="B18" s="155"/>
      <c r="C18" s="249" t="s">
        <v>760</v>
      </c>
      <c r="D18" s="250"/>
      <c r="E18" s="250"/>
      <c r="F18" s="250"/>
      <c r="G18" s="250"/>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238</v>
      </c>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249" t="s">
        <v>761</v>
      </c>
      <c r="D19" s="250"/>
      <c r="E19" s="250"/>
      <c r="F19" s="250"/>
      <c r="G19" s="250"/>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238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9" t="s">
        <v>762</v>
      </c>
      <c r="D20" s="250"/>
      <c r="E20" s="250"/>
      <c r="F20" s="250"/>
      <c r="G20" s="250"/>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238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249" t="s">
        <v>763</v>
      </c>
      <c r="D21" s="250"/>
      <c r="E21" s="250"/>
      <c r="F21" s="250"/>
      <c r="G21" s="250"/>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238</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9" t="s">
        <v>764</v>
      </c>
      <c r="D22" s="250"/>
      <c r="E22" s="250"/>
      <c r="F22" s="250"/>
      <c r="G22" s="250"/>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238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180" t="s">
        <v>879</v>
      </c>
      <c r="D23" s="157"/>
      <c r="E23" s="158">
        <v>89.1</v>
      </c>
      <c r="F23" s="156"/>
      <c r="G23" s="156"/>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176</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241"/>
      <c r="D24" s="242"/>
      <c r="E24" s="242"/>
      <c r="F24" s="242"/>
      <c r="G24" s="242"/>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178</v>
      </c>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x14ac:dyDescent="0.2">
      <c r="A25" s="163" t="s">
        <v>163</v>
      </c>
      <c r="B25" s="164" t="s">
        <v>90</v>
      </c>
      <c r="C25" s="178" t="s">
        <v>91</v>
      </c>
      <c r="D25" s="165"/>
      <c r="E25" s="166"/>
      <c r="F25" s="167"/>
      <c r="G25" s="167">
        <f>SUMIF(AG26:AG137,"&lt;&gt;NOR",G26:G137)</f>
        <v>0</v>
      </c>
      <c r="H25" s="167"/>
      <c r="I25" s="167">
        <f>SUM(I26:I137)</f>
        <v>0</v>
      </c>
      <c r="J25" s="167"/>
      <c r="K25" s="167">
        <f>SUM(K26:K137)</f>
        <v>0</v>
      </c>
      <c r="L25" s="167"/>
      <c r="M25" s="167">
        <f>SUM(M26:M137)</f>
        <v>0</v>
      </c>
      <c r="N25" s="167"/>
      <c r="O25" s="167">
        <f>SUM(O26:O137)</f>
        <v>17.82</v>
      </c>
      <c r="P25" s="167"/>
      <c r="Q25" s="167">
        <f>SUM(Q26:Q137)</f>
        <v>0</v>
      </c>
      <c r="R25" s="167"/>
      <c r="S25" s="167"/>
      <c r="T25" s="168"/>
      <c r="U25" s="162"/>
      <c r="V25" s="162">
        <f>SUM(V26:V137)</f>
        <v>0</v>
      </c>
      <c r="W25" s="162"/>
      <c r="X25" s="162"/>
      <c r="AG25" t="s">
        <v>164</v>
      </c>
    </row>
    <row r="26" spans="1:60" outlineLevel="1" x14ac:dyDescent="0.2">
      <c r="A26" s="169">
        <v>3</v>
      </c>
      <c r="B26" s="170" t="s">
        <v>796</v>
      </c>
      <c r="C26" s="179" t="s">
        <v>797</v>
      </c>
      <c r="D26" s="171" t="s">
        <v>355</v>
      </c>
      <c r="E26" s="172">
        <v>7.1280000000000001</v>
      </c>
      <c r="F26" s="173"/>
      <c r="G26" s="174">
        <f>ROUND(E26*F26,2)</f>
        <v>0</v>
      </c>
      <c r="H26" s="173"/>
      <c r="I26" s="174">
        <f>ROUND(E26*H26,2)</f>
        <v>0</v>
      </c>
      <c r="J26" s="173"/>
      <c r="K26" s="174">
        <f>ROUND(E26*J26,2)</f>
        <v>0</v>
      </c>
      <c r="L26" s="174">
        <v>21</v>
      </c>
      <c r="M26" s="174">
        <f>G26*(1+L26/100)</f>
        <v>0</v>
      </c>
      <c r="N26" s="174">
        <v>2.5</v>
      </c>
      <c r="O26" s="174">
        <f>ROUND(E26*N26,2)</f>
        <v>17.82</v>
      </c>
      <c r="P26" s="174">
        <v>0</v>
      </c>
      <c r="Q26" s="174">
        <f>ROUND(E26*P26,2)</f>
        <v>0</v>
      </c>
      <c r="R26" s="174"/>
      <c r="S26" s="174" t="s">
        <v>169</v>
      </c>
      <c r="T26" s="175" t="s">
        <v>170</v>
      </c>
      <c r="U26" s="156">
        <v>0</v>
      </c>
      <c r="V26" s="156">
        <f>ROUND(E26*U26,2)</f>
        <v>0</v>
      </c>
      <c r="W26" s="156"/>
      <c r="X26" s="156" t="s">
        <v>356</v>
      </c>
      <c r="Y26" s="147"/>
      <c r="Z26" s="147"/>
      <c r="AA26" s="147"/>
      <c r="AB26" s="147"/>
      <c r="AC26" s="147"/>
      <c r="AD26" s="147"/>
      <c r="AE26" s="147"/>
      <c r="AF26" s="147"/>
      <c r="AG26" s="147" t="s">
        <v>357</v>
      </c>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ht="22.5" outlineLevel="1" x14ac:dyDescent="0.2">
      <c r="A27" s="154"/>
      <c r="B27" s="155"/>
      <c r="C27" s="247" t="s">
        <v>798</v>
      </c>
      <c r="D27" s="248"/>
      <c r="E27" s="248"/>
      <c r="F27" s="248"/>
      <c r="G27" s="248"/>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238</v>
      </c>
      <c r="AH27" s="147"/>
      <c r="AI27" s="147"/>
      <c r="AJ27" s="147"/>
      <c r="AK27" s="147"/>
      <c r="AL27" s="147"/>
      <c r="AM27" s="147"/>
      <c r="AN27" s="147"/>
      <c r="AO27" s="147"/>
      <c r="AP27" s="147"/>
      <c r="AQ27" s="147"/>
      <c r="AR27" s="147"/>
      <c r="AS27" s="147"/>
      <c r="AT27" s="147"/>
      <c r="AU27" s="147"/>
      <c r="AV27" s="147"/>
      <c r="AW27" s="147"/>
      <c r="AX27" s="147"/>
      <c r="AY27" s="147"/>
      <c r="AZ27" s="147"/>
      <c r="BA27" s="176" t="str">
        <f>C27</f>
        <v>- dodání  čerstvého  betonu  (betonové  směsi)  požadované  kvality,  jeho  uložení  do požadovaného tvaru při jakékoliv hustotě výztuže, konzistenci čerstvého betonu a způsobu hutnění, ošetření a ochranu betonu,</v>
      </c>
      <c r="BB27" s="147"/>
      <c r="BC27" s="147"/>
      <c r="BD27" s="147"/>
      <c r="BE27" s="147"/>
      <c r="BF27" s="147"/>
      <c r="BG27" s="147"/>
      <c r="BH27" s="147"/>
    </row>
    <row r="28" spans="1:60" outlineLevel="1" x14ac:dyDescent="0.2">
      <c r="A28" s="154"/>
      <c r="B28" s="155"/>
      <c r="C28" s="249" t="s">
        <v>799</v>
      </c>
      <c r="D28" s="250"/>
      <c r="E28" s="250"/>
      <c r="F28" s="250"/>
      <c r="G28" s="250"/>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238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249" t="s">
        <v>800</v>
      </c>
      <c r="D29" s="250"/>
      <c r="E29" s="250"/>
      <c r="F29" s="250"/>
      <c r="G29" s="250"/>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238</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249" t="s">
        <v>801</v>
      </c>
      <c r="D30" s="250"/>
      <c r="E30" s="250"/>
      <c r="F30" s="250"/>
      <c r="G30" s="250"/>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238</v>
      </c>
      <c r="AH30" s="147"/>
      <c r="AI30" s="147"/>
      <c r="AJ30" s="147"/>
      <c r="AK30" s="147"/>
      <c r="AL30" s="147"/>
      <c r="AM30" s="147"/>
      <c r="AN30" s="147"/>
      <c r="AO30" s="147"/>
      <c r="AP30" s="147"/>
      <c r="AQ30" s="147"/>
      <c r="AR30" s="147"/>
      <c r="AS30" s="147"/>
      <c r="AT30" s="147"/>
      <c r="AU30" s="147"/>
      <c r="AV30" s="147"/>
      <c r="AW30" s="147"/>
      <c r="AX30" s="147"/>
      <c r="AY30" s="147"/>
      <c r="AZ30" s="147"/>
      <c r="BA30" s="176" t="str">
        <f>C30</f>
        <v>- zřízení pracovních a dilatačních spar, včetně potřebných úprav, výplně, vložek, opracování, očištění a ošetření,</v>
      </c>
      <c r="BB30" s="147"/>
      <c r="BC30" s="147"/>
      <c r="BD30" s="147"/>
      <c r="BE30" s="147"/>
      <c r="BF30" s="147"/>
      <c r="BG30" s="147"/>
      <c r="BH30" s="147"/>
    </row>
    <row r="31" spans="1:60" ht="22.5" outlineLevel="1" x14ac:dyDescent="0.2">
      <c r="A31" s="154"/>
      <c r="B31" s="155"/>
      <c r="C31" s="249" t="s">
        <v>802</v>
      </c>
      <c r="D31" s="250"/>
      <c r="E31" s="250"/>
      <c r="F31" s="250"/>
      <c r="G31" s="250"/>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238</v>
      </c>
      <c r="AH31" s="147"/>
      <c r="AI31" s="147"/>
      <c r="AJ31" s="147"/>
      <c r="AK31" s="147"/>
      <c r="AL31" s="147"/>
      <c r="AM31" s="147"/>
      <c r="AN31" s="147"/>
      <c r="AO31" s="147"/>
      <c r="AP31" s="147"/>
      <c r="AQ31" s="147"/>
      <c r="AR31" s="147"/>
      <c r="AS31" s="147"/>
      <c r="AT31" s="147"/>
      <c r="AU31" s="147"/>
      <c r="AV31" s="147"/>
      <c r="AW31" s="147"/>
      <c r="AX31" s="147"/>
      <c r="AY31" s="147"/>
      <c r="AZ31" s="147"/>
      <c r="BA31" s="176" t="str">
        <f>C31</f>
        <v>- bednění  požadovaných  konstr. (i ztracené) s úpravou  dle požadované  kvality povrchu betonu, včetně odbedňovacích a odskružovacích prostředků,</v>
      </c>
      <c r="BB31" s="147"/>
      <c r="BC31" s="147"/>
      <c r="BD31" s="147"/>
      <c r="BE31" s="147"/>
      <c r="BF31" s="147"/>
      <c r="BG31" s="147"/>
      <c r="BH31" s="147"/>
    </row>
    <row r="32" spans="1:60" ht="22.5" outlineLevel="1" x14ac:dyDescent="0.2">
      <c r="A32" s="154"/>
      <c r="B32" s="155"/>
      <c r="C32" s="249" t="s">
        <v>803</v>
      </c>
      <c r="D32" s="250"/>
      <c r="E32" s="250"/>
      <c r="F32" s="250"/>
      <c r="G32" s="250"/>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238</v>
      </c>
      <c r="AH32" s="147"/>
      <c r="AI32" s="147"/>
      <c r="AJ32" s="147"/>
      <c r="AK32" s="147"/>
      <c r="AL32" s="147"/>
      <c r="AM32" s="147"/>
      <c r="AN32" s="147"/>
      <c r="AO32" s="147"/>
      <c r="AP32" s="147"/>
      <c r="AQ32" s="147"/>
      <c r="AR32" s="147"/>
      <c r="AS32" s="147"/>
      <c r="AT32" s="147"/>
      <c r="AU32" s="147"/>
      <c r="AV32" s="147"/>
      <c r="AW32" s="147"/>
      <c r="AX32" s="147"/>
      <c r="AY32" s="147"/>
      <c r="AZ32" s="147"/>
      <c r="BA32" s="176" t="str">
        <f>C32</f>
        <v>- podpěrné  konstr. (skruže) a lešení všech druhů pro bednění, uložení čerstvého betonu, výztuže a doplňkových konstr., vč. požadovaných otvorů, ochranných a bezpečnostních opatření a základů těchto konstrukcí a lešení,</v>
      </c>
      <c r="BB32" s="147"/>
      <c r="BC32" s="147"/>
      <c r="BD32" s="147"/>
      <c r="BE32" s="147"/>
      <c r="BF32" s="147"/>
      <c r="BG32" s="147"/>
      <c r="BH32" s="147"/>
    </row>
    <row r="33" spans="1:60" outlineLevel="1" x14ac:dyDescent="0.2">
      <c r="A33" s="154"/>
      <c r="B33" s="155"/>
      <c r="C33" s="249" t="s">
        <v>804</v>
      </c>
      <c r="D33" s="250"/>
      <c r="E33" s="250"/>
      <c r="F33" s="250"/>
      <c r="G33" s="250"/>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238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249" t="s">
        <v>805</v>
      </c>
      <c r="D34" s="250"/>
      <c r="E34" s="250"/>
      <c r="F34" s="250"/>
      <c r="G34" s="250"/>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238</v>
      </c>
      <c r="AH34" s="147"/>
      <c r="AI34" s="147"/>
      <c r="AJ34" s="147"/>
      <c r="AK34" s="147"/>
      <c r="AL34" s="147"/>
      <c r="AM34" s="147"/>
      <c r="AN34" s="147"/>
      <c r="AO34" s="147"/>
      <c r="AP34" s="147"/>
      <c r="AQ34" s="147"/>
      <c r="AR34" s="147"/>
      <c r="AS34" s="147"/>
      <c r="AT34" s="147"/>
      <c r="AU34" s="147"/>
      <c r="AV34" s="147"/>
      <c r="AW34" s="147"/>
      <c r="AX34" s="147"/>
      <c r="AY34" s="147"/>
      <c r="AZ34" s="147"/>
      <c r="BA34" s="176" t="str">
        <f>C34</f>
        <v>- zřízení  všech  požadovaných  otvorů, kapes, výklenků, prostupů, dutin, drážek a pod., vč. ztížení práce a úprav  kolem nich,</v>
      </c>
      <c r="BB34" s="147"/>
      <c r="BC34" s="147"/>
      <c r="BD34" s="147"/>
      <c r="BE34" s="147"/>
      <c r="BF34" s="147"/>
      <c r="BG34" s="147"/>
      <c r="BH34" s="147"/>
    </row>
    <row r="35" spans="1:60" outlineLevel="1" x14ac:dyDescent="0.2">
      <c r="A35" s="154"/>
      <c r="B35" s="155"/>
      <c r="C35" s="249" t="s">
        <v>806</v>
      </c>
      <c r="D35" s="250"/>
      <c r="E35" s="250"/>
      <c r="F35" s="250"/>
      <c r="G35" s="250"/>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238</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249" t="s">
        <v>807</v>
      </c>
      <c r="D36" s="250"/>
      <c r="E36" s="250"/>
      <c r="F36" s="250"/>
      <c r="G36" s="250"/>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238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249" t="s">
        <v>808</v>
      </c>
      <c r="D37" s="250"/>
      <c r="E37" s="250"/>
      <c r="F37" s="250"/>
      <c r="G37" s="250"/>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238</v>
      </c>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249" t="s">
        <v>809</v>
      </c>
      <c r="D38" s="250"/>
      <c r="E38" s="250"/>
      <c r="F38" s="250"/>
      <c r="G38" s="250"/>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238</v>
      </c>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249" t="s">
        <v>810</v>
      </c>
      <c r="D39" s="250"/>
      <c r="E39" s="250"/>
      <c r="F39" s="250"/>
      <c r="G39" s="250"/>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238</v>
      </c>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249" t="s">
        <v>811</v>
      </c>
      <c r="D40" s="250"/>
      <c r="E40" s="250"/>
      <c r="F40" s="250"/>
      <c r="G40" s="250"/>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238</v>
      </c>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9" t="s">
        <v>812</v>
      </c>
      <c r="D41" s="250"/>
      <c r="E41" s="250"/>
      <c r="F41" s="250"/>
      <c r="G41" s="250"/>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238</v>
      </c>
      <c r="AH41" s="147"/>
      <c r="AI41" s="147"/>
      <c r="AJ41" s="147"/>
      <c r="AK41" s="147"/>
      <c r="AL41" s="147"/>
      <c r="AM41" s="147"/>
      <c r="AN41" s="147"/>
      <c r="AO41" s="147"/>
      <c r="AP41" s="147"/>
      <c r="AQ41" s="147"/>
      <c r="AR41" s="147"/>
      <c r="AS41" s="147"/>
      <c r="AT41" s="147"/>
      <c r="AU41" s="147"/>
      <c r="AV41" s="147"/>
      <c r="AW41" s="147"/>
      <c r="AX41" s="147"/>
      <c r="AY41" s="147"/>
      <c r="AZ41" s="147"/>
      <c r="BA41" s="176" t="str">
        <f>C41</f>
        <v>- opatření  povrchů  betonu  izolací  proti zemní vlhkosti v částech, kde přijdou do styku se zeminou nebo kamenivem,</v>
      </c>
      <c r="BB41" s="147"/>
      <c r="BC41" s="147"/>
      <c r="BD41" s="147"/>
      <c r="BE41" s="147"/>
      <c r="BF41" s="147"/>
      <c r="BG41" s="147"/>
      <c r="BH41" s="147"/>
    </row>
    <row r="42" spans="1:60" outlineLevel="1" x14ac:dyDescent="0.2">
      <c r="A42" s="154"/>
      <c r="B42" s="155"/>
      <c r="C42" s="249" t="s">
        <v>813</v>
      </c>
      <c r="D42" s="250"/>
      <c r="E42" s="250"/>
      <c r="F42" s="250"/>
      <c r="G42" s="250"/>
      <c r="H42" s="156"/>
      <c r="I42" s="156"/>
      <c r="J42" s="156"/>
      <c r="K42" s="156"/>
      <c r="L42" s="156"/>
      <c r="M42" s="156"/>
      <c r="N42" s="156"/>
      <c r="O42" s="156"/>
      <c r="P42" s="156"/>
      <c r="Q42" s="156"/>
      <c r="R42" s="156"/>
      <c r="S42" s="156"/>
      <c r="T42" s="156"/>
      <c r="U42" s="156"/>
      <c r="V42" s="156"/>
      <c r="W42" s="156"/>
      <c r="X42" s="156"/>
      <c r="Y42" s="147"/>
      <c r="Z42" s="147"/>
      <c r="AA42" s="147"/>
      <c r="AB42" s="147"/>
      <c r="AC42" s="147"/>
      <c r="AD42" s="147"/>
      <c r="AE42" s="147"/>
      <c r="AF42" s="147"/>
      <c r="AG42" s="147" t="s">
        <v>238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249" t="s">
        <v>814</v>
      </c>
      <c r="D43" s="250"/>
      <c r="E43" s="250"/>
      <c r="F43" s="250"/>
      <c r="G43" s="250"/>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238</v>
      </c>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ht="22.5" outlineLevel="1" x14ac:dyDescent="0.2">
      <c r="A44" s="154"/>
      <c r="B44" s="155"/>
      <c r="C44" s="180" t="s">
        <v>880</v>
      </c>
      <c r="D44" s="157"/>
      <c r="E44" s="158">
        <v>7.1280000000000001</v>
      </c>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241"/>
      <c r="D45" s="242"/>
      <c r="E45" s="242"/>
      <c r="F45" s="242"/>
      <c r="G45" s="242"/>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178</v>
      </c>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69">
        <v>4</v>
      </c>
      <c r="B46" s="170" t="s">
        <v>881</v>
      </c>
      <c r="C46" s="179" t="s">
        <v>882</v>
      </c>
      <c r="D46" s="171" t="s">
        <v>821</v>
      </c>
      <c r="E46" s="172">
        <v>20</v>
      </c>
      <c r="F46" s="173"/>
      <c r="G46" s="174">
        <f>ROUND(E46*F46,2)</f>
        <v>0</v>
      </c>
      <c r="H46" s="173"/>
      <c r="I46" s="174">
        <f>ROUND(E46*H46,2)</f>
        <v>0</v>
      </c>
      <c r="J46" s="173"/>
      <c r="K46" s="174">
        <f>ROUND(E46*J46,2)</f>
        <v>0</v>
      </c>
      <c r="L46" s="174">
        <v>21</v>
      </c>
      <c r="M46" s="174">
        <f>G46*(1+L46/100)</f>
        <v>0</v>
      </c>
      <c r="N46" s="174">
        <v>0</v>
      </c>
      <c r="O46" s="174">
        <f>ROUND(E46*N46,2)</f>
        <v>0</v>
      </c>
      <c r="P46" s="174">
        <v>0</v>
      </c>
      <c r="Q46" s="174">
        <f>ROUND(E46*P46,2)</f>
        <v>0</v>
      </c>
      <c r="R46" s="174"/>
      <c r="S46" s="174" t="s">
        <v>287</v>
      </c>
      <c r="T46" s="175" t="s">
        <v>306</v>
      </c>
      <c r="U46" s="156">
        <v>0</v>
      </c>
      <c r="V46" s="156">
        <f>ROUND(E46*U46,2)</f>
        <v>0</v>
      </c>
      <c r="W46" s="156"/>
      <c r="X46" s="156" t="s">
        <v>356</v>
      </c>
      <c r="Y46" s="147"/>
      <c r="Z46" s="147"/>
      <c r="AA46" s="147"/>
      <c r="AB46" s="147"/>
      <c r="AC46" s="147"/>
      <c r="AD46" s="147"/>
      <c r="AE46" s="147"/>
      <c r="AF46" s="147"/>
      <c r="AG46" s="147" t="s">
        <v>357</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247" t="s">
        <v>57</v>
      </c>
      <c r="D47" s="248"/>
      <c r="E47" s="248"/>
      <c r="F47" s="248"/>
      <c r="G47" s="248"/>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238</v>
      </c>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ht="22.5" outlineLevel="1" x14ac:dyDescent="0.2">
      <c r="A48" s="154"/>
      <c r="B48" s="155"/>
      <c r="C48" s="249" t="s">
        <v>902</v>
      </c>
      <c r="D48" s="250"/>
      <c r="E48" s="250"/>
      <c r="F48" s="250"/>
      <c r="G48" s="250"/>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238</v>
      </c>
      <c r="AH48" s="147"/>
      <c r="AI48" s="147"/>
      <c r="AJ48" s="147"/>
      <c r="AK48" s="147"/>
      <c r="AL48" s="147"/>
      <c r="AM48" s="147"/>
      <c r="AN48" s="147"/>
      <c r="AO48" s="147"/>
      <c r="AP48" s="147"/>
      <c r="AQ48" s="147"/>
      <c r="AR48" s="147"/>
      <c r="AS48" s="147"/>
      <c r="AT48" s="147"/>
      <c r="AU48" s="147"/>
      <c r="AV48" s="147"/>
      <c r="AW48" s="147"/>
      <c r="AX48" s="147"/>
      <c r="AY48" s="147"/>
      <c r="AZ48" s="147"/>
      <c r="BA48" s="176" t="str">
        <f>C48</f>
        <v>- prvek betonových teras jako celek bude proveden z hladkého pohledového betonu bílošedé barvy (použitím bílého dánského cementu nebo pigmentů)</v>
      </c>
      <c r="BB48" s="147"/>
      <c r="BC48" s="147"/>
      <c r="BD48" s="147"/>
      <c r="BE48" s="147"/>
      <c r="BF48" s="147"/>
      <c r="BG48" s="147"/>
      <c r="BH48" s="147"/>
    </row>
    <row r="49" spans="1:60" outlineLevel="1" x14ac:dyDescent="0.2">
      <c r="A49" s="154"/>
      <c r="B49" s="155"/>
      <c r="C49" s="249" t="s">
        <v>883</v>
      </c>
      <c r="D49" s="250"/>
      <c r="E49" s="250"/>
      <c r="F49" s="250"/>
      <c r="G49" s="250"/>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238</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ht="22.5" outlineLevel="1" x14ac:dyDescent="0.2">
      <c r="A50" s="154"/>
      <c r="B50" s="155"/>
      <c r="C50" s="249" t="s">
        <v>884</v>
      </c>
      <c r="D50" s="250"/>
      <c r="E50" s="250"/>
      <c r="F50" s="250"/>
      <c r="G50" s="250"/>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238</v>
      </c>
      <c r="AH50" s="147"/>
      <c r="AI50" s="147"/>
      <c r="AJ50" s="147"/>
      <c r="AK50" s="147"/>
      <c r="AL50" s="147"/>
      <c r="AM50" s="147"/>
      <c r="AN50" s="147"/>
      <c r="AO50" s="147"/>
      <c r="AP50" s="147"/>
      <c r="AQ50" s="147"/>
      <c r="AR50" s="147"/>
      <c r="AS50" s="147"/>
      <c r="AT50" s="147"/>
      <c r="AU50" s="147"/>
      <c r="AV50" s="147"/>
      <c r="AW50" s="147"/>
      <c r="AX50" s="147"/>
      <c r="AY50" s="147"/>
      <c r="AZ50" s="147"/>
      <c r="BA50" s="176" t="str">
        <f>C50</f>
        <v>- montáž bude provedena dle prováděcích předpisů firmy, která bude prvky vyrábět a osazovat (montáž možná do násypů nebo betonového lože, popř. kombinací)</v>
      </c>
      <c r="BB50" s="147"/>
      <c r="BC50" s="147"/>
      <c r="BD50" s="147"/>
      <c r="BE50" s="147"/>
      <c r="BF50" s="147"/>
      <c r="BG50" s="147"/>
      <c r="BH50" s="147"/>
    </row>
    <row r="51" spans="1:60" outlineLevel="1" x14ac:dyDescent="0.2">
      <c r="A51" s="154"/>
      <c r="B51" s="155"/>
      <c r="C51" s="249" t="s">
        <v>885</v>
      </c>
      <c r="D51" s="250"/>
      <c r="E51" s="250"/>
      <c r="F51" s="250"/>
      <c r="G51" s="250"/>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238</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ht="22.5" outlineLevel="1" x14ac:dyDescent="0.2">
      <c r="A52" s="154"/>
      <c r="B52" s="155"/>
      <c r="C52" s="249" t="s">
        <v>886</v>
      </c>
      <c r="D52" s="250"/>
      <c r="E52" s="250"/>
      <c r="F52" s="250"/>
      <c r="G52" s="250"/>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238</v>
      </c>
      <c r="AH52" s="147"/>
      <c r="AI52" s="147"/>
      <c r="AJ52" s="147"/>
      <c r="AK52" s="147"/>
      <c r="AL52" s="147"/>
      <c r="AM52" s="147"/>
      <c r="AN52" s="147"/>
      <c r="AO52" s="147"/>
      <c r="AP52" s="147"/>
      <c r="AQ52" s="147"/>
      <c r="AR52" s="147"/>
      <c r="AS52" s="147"/>
      <c r="AT52" s="147"/>
      <c r="AU52" s="147"/>
      <c r="AV52" s="147"/>
      <c r="AW52" s="147"/>
      <c r="AX52" s="147"/>
      <c r="AY52" s="147"/>
      <c r="AZ52" s="147"/>
      <c r="BA52" s="176" t="str">
        <f>C52</f>
        <v>- schodiště bude samostatně osvětleno LED pásky, které budou provedeny do betonových stupňů zářezem, tento bude proveden buď ve výrobě nebo odfrézováním na stavbě - rozhodne výrobce</v>
      </c>
      <c r="BB52" s="147"/>
      <c r="BC52" s="147"/>
      <c r="BD52" s="147"/>
      <c r="BE52" s="147"/>
      <c r="BF52" s="147"/>
      <c r="BG52" s="147"/>
      <c r="BH52" s="147"/>
    </row>
    <row r="53" spans="1:60" outlineLevel="1" x14ac:dyDescent="0.2">
      <c r="A53" s="154"/>
      <c r="B53" s="155"/>
      <c r="C53" s="249" t="s">
        <v>887</v>
      </c>
      <c r="D53" s="250"/>
      <c r="E53" s="250"/>
      <c r="F53" s="250"/>
      <c r="G53" s="250"/>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238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ht="22.5" outlineLevel="1" x14ac:dyDescent="0.2">
      <c r="A54" s="154"/>
      <c r="B54" s="155"/>
      <c r="C54" s="249" t="s">
        <v>823</v>
      </c>
      <c r="D54" s="250"/>
      <c r="E54" s="250"/>
      <c r="F54" s="250"/>
      <c r="G54" s="250"/>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238</v>
      </c>
      <c r="AH54" s="147"/>
      <c r="AI54" s="147"/>
      <c r="AJ54" s="147"/>
      <c r="AK54" s="147"/>
      <c r="AL54" s="147"/>
      <c r="AM54" s="147"/>
      <c r="AN54" s="147"/>
      <c r="AO54" s="147"/>
      <c r="AP54" s="147"/>
      <c r="AQ54" s="147"/>
      <c r="AR54" s="147"/>
      <c r="AS54" s="147"/>
      <c r="AT54" s="147"/>
      <c r="AU54" s="147"/>
      <c r="AV54" s="147"/>
      <c r="AW54" s="147"/>
      <c r="AX54" s="147"/>
      <c r="AY54" s="147"/>
      <c r="AZ54" s="147"/>
      <c r="BA54" s="176" t="str">
        <f>C54</f>
        <v>- dodání dílce požadovaného tvaru a vlastností, jeho skladování, doprava a osazení do definitivní polohy, včetně komplexní technologie výroby a montáže dílců, ošetření a ochrana dílců,</v>
      </c>
      <c r="BB54" s="147"/>
      <c r="BC54" s="147"/>
      <c r="BD54" s="147"/>
      <c r="BE54" s="147"/>
      <c r="BF54" s="147"/>
      <c r="BG54" s="147"/>
      <c r="BH54" s="147"/>
    </row>
    <row r="55" spans="1:60" outlineLevel="1" x14ac:dyDescent="0.2">
      <c r="A55" s="154"/>
      <c r="B55" s="155"/>
      <c r="C55" s="249" t="s">
        <v>852</v>
      </c>
      <c r="D55" s="250"/>
      <c r="E55" s="250"/>
      <c r="F55" s="250"/>
      <c r="G55" s="250"/>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238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9" t="s">
        <v>824</v>
      </c>
      <c r="D56" s="250"/>
      <c r="E56" s="250"/>
      <c r="F56" s="250"/>
      <c r="G56" s="250"/>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238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249" t="s">
        <v>825</v>
      </c>
      <c r="D57" s="250"/>
      <c r="E57" s="250"/>
      <c r="F57" s="250"/>
      <c r="G57" s="250"/>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238</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9" t="s">
        <v>826</v>
      </c>
      <c r="D58" s="250"/>
      <c r="E58" s="250"/>
      <c r="F58" s="250"/>
      <c r="G58" s="250"/>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54"/>
      <c r="B59" s="155"/>
      <c r="C59" s="249" t="s">
        <v>827</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outlineLevel="1" x14ac:dyDescent="0.2">
      <c r="A60" s="154"/>
      <c r="B60" s="155"/>
      <c r="C60" s="249" t="s">
        <v>828</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row>
    <row r="61" spans="1:60" outlineLevel="1" x14ac:dyDescent="0.2">
      <c r="A61" s="154"/>
      <c r="B61" s="155"/>
      <c r="C61" s="249" t="s">
        <v>829</v>
      </c>
      <c r="D61" s="250"/>
      <c r="E61" s="250"/>
      <c r="F61" s="250"/>
      <c r="G61" s="250"/>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238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249" t="s">
        <v>830</v>
      </c>
      <c r="D62" s="250"/>
      <c r="E62" s="250"/>
      <c r="F62" s="250"/>
      <c r="G62" s="250"/>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238</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54"/>
      <c r="B63" s="155"/>
      <c r="C63" s="249" t="s">
        <v>831</v>
      </c>
      <c r="D63" s="250"/>
      <c r="E63" s="250"/>
      <c r="F63" s="250"/>
      <c r="G63" s="250"/>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238</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outlineLevel="1" x14ac:dyDescent="0.2">
      <c r="A64" s="154"/>
      <c r="B64" s="155"/>
      <c r="C64" s="249" t="s">
        <v>832</v>
      </c>
      <c r="D64" s="250"/>
      <c r="E64" s="250"/>
      <c r="F64" s="250"/>
      <c r="G64" s="250"/>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row>
    <row r="65" spans="1:60" ht="22.5" outlineLevel="1" x14ac:dyDescent="0.2">
      <c r="A65" s="154"/>
      <c r="B65" s="155"/>
      <c r="C65" s="249" t="s">
        <v>833</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76" t="str">
        <f>C65</f>
        <v>- další práce dané případně specifikací k příslušnému prefabrik. dílci (úprava pohledových ploch, příp. rubových ploch, osazení měřících zařízení, zkoušení a měření dílců a pod.).</v>
      </c>
      <c r="BB65" s="147"/>
      <c r="BC65" s="147"/>
      <c r="BD65" s="147"/>
      <c r="BE65" s="147"/>
      <c r="BF65" s="147"/>
      <c r="BG65" s="147"/>
      <c r="BH65" s="147"/>
    </row>
    <row r="66" spans="1:60" outlineLevel="1" x14ac:dyDescent="0.2">
      <c r="A66" s="154"/>
      <c r="B66" s="155"/>
      <c r="C66" s="180" t="s">
        <v>888</v>
      </c>
      <c r="D66" s="157"/>
      <c r="E66" s="158"/>
      <c r="F66" s="156"/>
      <c r="G66" s="156"/>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176</v>
      </c>
      <c r="AH66" s="147">
        <v>0</v>
      </c>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180" t="s">
        <v>889</v>
      </c>
      <c r="D67" s="157"/>
      <c r="E67" s="158">
        <v>20</v>
      </c>
      <c r="F67" s="156"/>
      <c r="G67" s="156"/>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176</v>
      </c>
      <c r="AH67" s="147">
        <v>0</v>
      </c>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241"/>
      <c r="D68" s="242"/>
      <c r="E68" s="242"/>
      <c r="F68" s="242"/>
      <c r="G68" s="242"/>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178</v>
      </c>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row>
    <row r="69" spans="1:60" outlineLevel="1" x14ac:dyDescent="0.2">
      <c r="A69" s="169">
        <v>5</v>
      </c>
      <c r="B69" s="170" t="s">
        <v>890</v>
      </c>
      <c r="C69" s="179" t="s">
        <v>891</v>
      </c>
      <c r="D69" s="171" t="s">
        <v>400</v>
      </c>
      <c r="E69" s="172">
        <v>1</v>
      </c>
      <c r="F69" s="173"/>
      <c r="G69" s="174">
        <f>ROUND(E69*F69,2)</f>
        <v>0</v>
      </c>
      <c r="H69" s="173"/>
      <c r="I69" s="174">
        <f>ROUND(E69*H69,2)</f>
        <v>0</v>
      </c>
      <c r="J69" s="173"/>
      <c r="K69" s="174">
        <f>ROUND(E69*J69,2)</f>
        <v>0</v>
      </c>
      <c r="L69" s="174">
        <v>21</v>
      </c>
      <c r="M69" s="174">
        <f>G69*(1+L69/100)</f>
        <v>0</v>
      </c>
      <c r="N69" s="174">
        <v>0</v>
      </c>
      <c r="O69" s="174">
        <f>ROUND(E69*N69,2)</f>
        <v>0</v>
      </c>
      <c r="P69" s="174">
        <v>0</v>
      </c>
      <c r="Q69" s="174">
        <f>ROUND(E69*P69,2)</f>
        <v>0</v>
      </c>
      <c r="R69" s="174"/>
      <c r="S69" s="174" t="s">
        <v>287</v>
      </c>
      <c r="T69" s="175" t="s">
        <v>306</v>
      </c>
      <c r="U69" s="156">
        <v>0</v>
      </c>
      <c r="V69" s="156">
        <f>ROUND(E69*U69,2)</f>
        <v>0</v>
      </c>
      <c r="W69" s="156"/>
      <c r="X69" s="156" t="s">
        <v>356</v>
      </c>
      <c r="Y69" s="147"/>
      <c r="Z69" s="147"/>
      <c r="AA69" s="147"/>
      <c r="AB69" s="147"/>
      <c r="AC69" s="147"/>
      <c r="AD69" s="147"/>
      <c r="AE69" s="147"/>
      <c r="AF69" s="147"/>
      <c r="AG69" s="147" t="s">
        <v>357</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54"/>
      <c r="B70" s="155"/>
      <c r="C70" s="247" t="s">
        <v>57</v>
      </c>
      <c r="D70" s="248"/>
      <c r="E70" s="248"/>
      <c r="F70" s="248"/>
      <c r="G70" s="248"/>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238</v>
      </c>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ht="22.5" outlineLevel="1" x14ac:dyDescent="0.2">
      <c r="A71" s="154"/>
      <c r="B71" s="155"/>
      <c r="C71" s="249" t="s">
        <v>902</v>
      </c>
      <c r="D71" s="250"/>
      <c r="E71" s="250"/>
      <c r="F71" s="250"/>
      <c r="G71" s="250"/>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238</v>
      </c>
      <c r="AH71" s="147"/>
      <c r="AI71" s="147"/>
      <c r="AJ71" s="147"/>
      <c r="AK71" s="147"/>
      <c r="AL71" s="147"/>
      <c r="AM71" s="147"/>
      <c r="AN71" s="147"/>
      <c r="AO71" s="147"/>
      <c r="AP71" s="147"/>
      <c r="AQ71" s="147"/>
      <c r="AR71" s="147"/>
      <c r="AS71" s="147"/>
      <c r="AT71" s="147"/>
      <c r="AU71" s="147"/>
      <c r="AV71" s="147"/>
      <c r="AW71" s="147"/>
      <c r="AX71" s="147"/>
      <c r="AY71" s="147"/>
      <c r="AZ71" s="147"/>
      <c r="BA71" s="176" t="str">
        <f>C71</f>
        <v>- prvek betonových teras jako celek bude proveden z hladkého pohledového betonu bílošedé barvy (použitím bílého dánského cementu nebo pigmentů)</v>
      </c>
      <c r="BB71" s="147"/>
      <c r="BC71" s="147"/>
      <c r="BD71" s="147"/>
      <c r="BE71" s="147"/>
      <c r="BF71" s="147"/>
      <c r="BG71" s="147"/>
      <c r="BH71" s="147"/>
    </row>
    <row r="72" spans="1:60" outlineLevel="1" x14ac:dyDescent="0.2">
      <c r="A72" s="154"/>
      <c r="B72" s="155"/>
      <c r="C72" s="249" t="s">
        <v>883</v>
      </c>
      <c r="D72" s="250"/>
      <c r="E72" s="250"/>
      <c r="F72" s="250"/>
      <c r="G72" s="250"/>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238</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ht="22.5" outlineLevel="1" x14ac:dyDescent="0.2">
      <c r="A73" s="154"/>
      <c r="B73" s="155"/>
      <c r="C73" s="249" t="s">
        <v>884</v>
      </c>
      <c r="D73" s="250"/>
      <c r="E73" s="250"/>
      <c r="F73" s="250"/>
      <c r="G73" s="250"/>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238</v>
      </c>
      <c r="AH73" s="147"/>
      <c r="AI73" s="147"/>
      <c r="AJ73" s="147"/>
      <c r="AK73" s="147"/>
      <c r="AL73" s="147"/>
      <c r="AM73" s="147"/>
      <c r="AN73" s="147"/>
      <c r="AO73" s="147"/>
      <c r="AP73" s="147"/>
      <c r="AQ73" s="147"/>
      <c r="AR73" s="147"/>
      <c r="AS73" s="147"/>
      <c r="AT73" s="147"/>
      <c r="AU73" s="147"/>
      <c r="AV73" s="147"/>
      <c r="AW73" s="147"/>
      <c r="AX73" s="147"/>
      <c r="AY73" s="147"/>
      <c r="AZ73" s="147"/>
      <c r="BA73" s="176" t="str">
        <f>C73</f>
        <v>- montáž bude provedena dle prováděcích předpisů firmy, která bude prvky vyrábět a osazovat (montáž možná do násypů nebo betonového lože, popř. kombinací)</v>
      </c>
      <c r="BB73" s="147"/>
      <c r="BC73" s="147"/>
      <c r="BD73" s="147"/>
      <c r="BE73" s="147"/>
      <c r="BF73" s="147"/>
      <c r="BG73" s="147"/>
      <c r="BH73" s="147"/>
    </row>
    <row r="74" spans="1:60" outlineLevel="1" x14ac:dyDescent="0.2">
      <c r="A74" s="154"/>
      <c r="B74" s="155"/>
      <c r="C74" s="249" t="s">
        <v>885</v>
      </c>
      <c r="D74" s="250"/>
      <c r="E74" s="250"/>
      <c r="F74" s="250"/>
      <c r="G74" s="250"/>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238</v>
      </c>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ht="22.5" outlineLevel="1" x14ac:dyDescent="0.2">
      <c r="A75" s="154"/>
      <c r="B75" s="155"/>
      <c r="C75" s="249" t="s">
        <v>886</v>
      </c>
      <c r="D75" s="250"/>
      <c r="E75" s="250"/>
      <c r="F75" s="250"/>
      <c r="G75" s="250"/>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238</v>
      </c>
      <c r="AH75" s="147"/>
      <c r="AI75" s="147"/>
      <c r="AJ75" s="147"/>
      <c r="AK75" s="147"/>
      <c r="AL75" s="147"/>
      <c r="AM75" s="147"/>
      <c r="AN75" s="147"/>
      <c r="AO75" s="147"/>
      <c r="AP75" s="147"/>
      <c r="AQ75" s="147"/>
      <c r="AR75" s="147"/>
      <c r="AS75" s="147"/>
      <c r="AT75" s="147"/>
      <c r="AU75" s="147"/>
      <c r="AV75" s="147"/>
      <c r="AW75" s="147"/>
      <c r="AX75" s="147"/>
      <c r="AY75" s="147"/>
      <c r="AZ75" s="147"/>
      <c r="BA75" s="176" t="str">
        <f>C75</f>
        <v>- schodiště bude samostatně osvětleno LED pásky, které budou provedeny do betonových stupňů zářezem, tento bude proveden buď ve výrobě nebo odfrézováním na stavbě - rozhodne výrobce</v>
      </c>
      <c r="BB75" s="147"/>
      <c r="BC75" s="147"/>
      <c r="BD75" s="147"/>
      <c r="BE75" s="147"/>
      <c r="BF75" s="147"/>
      <c r="BG75" s="147"/>
      <c r="BH75" s="147"/>
    </row>
    <row r="76" spans="1:60" outlineLevel="1" x14ac:dyDescent="0.2">
      <c r="A76" s="154"/>
      <c r="B76" s="155"/>
      <c r="C76" s="249" t="s">
        <v>887</v>
      </c>
      <c r="D76" s="250"/>
      <c r="E76" s="250"/>
      <c r="F76" s="250"/>
      <c r="G76" s="250"/>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238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ht="22.5" outlineLevel="1" x14ac:dyDescent="0.2">
      <c r="A77" s="154"/>
      <c r="B77" s="155"/>
      <c r="C77" s="249" t="s">
        <v>823</v>
      </c>
      <c r="D77" s="250"/>
      <c r="E77" s="250"/>
      <c r="F77" s="250"/>
      <c r="G77" s="250"/>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238</v>
      </c>
      <c r="AH77" s="147"/>
      <c r="AI77" s="147"/>
      <c r="AJ77" s="147"/>
      <c r="AK77" s="147"/>
      <c r="AL77" s="147"/>
      <c r="AM77" s="147"/>
      <c r="AN77" s="147"/>
      <c r="AO77" s="147"/>
      <c r="AP77" s="147"/>
      <c r="AQ77" s="147"/>
      <c r="AR77" s="147"/>
      <c r="AS77" s="147"/>
      <c r="AT77" s="147"/>
      <c r="AU77" s="147"/>
      <c r="AV77" s="147"/>
      <c r="AW77" s="147"/>
      <c r="AX77" s="147"/>
      <c r="AY77" s="147"/>
      <c r="AZ77" s="147"/>
      <c r="BA77" s="176" t="str">
        <f>C77</f>
        <v>- dodání dílce požadovaného tvaru a vlastností, jeho skladování, doprava a osazení do definitivní polohy, včetně komplexní technologie výroby a montáže dílců, ošetření a ochrana dílců,</v>
      </c>
      <c r="BB77" s="147"/>
      <c r="BC77" s="147"/>
      <c r="BD77" s="147"/>
      <c r="BE77" s="147"/>
      <c r="BF77" s="147"/>
      <c r="BG77" s="147"/>
      <c r="BH77" s="147"/>
    </row>
    <row r="78" spans="1:60" outlineLevel="1" x14ac:dyDescent="0.2">
      <c r="A78" s="154"/>
      <c r="B78" s="155"/>
      <c r="C78" s="249" t="s">
        <v>852</v>
      </c>
      <c r="D78" s="250"/>
      <c r="E78" s="250"/>
      <c r="F78" s="250"/>
      <c r="G78" s="250"/>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238</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249" t="s">
        <v>824</v>
      </c>
      <c r="D79" s="250"/>
      <c r="E79" s="250"/>
      <c r="F79" s="250"/>
      <c r="G79" s="250"/>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238</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249" t="s">
        <v>825</v>
      </c>
      <c r="D80" s="250"/>
      <c r="E80" s="250"/>
      <c r="F80" s="250"/>
      <c r="G80" s="250"/>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238</v>
      </c>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249" t="s">
        <v>826</v>
      </c>
      <c r="D81" s="250"/>
      <c r="E81" s="250"/>
      <c r="F81" s="250"/>
      <c r="G81" s="250"/>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238</v>
      </c>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249" t="s">
        <v>827</v>
      </c>
      <c r="D82" s="250"/>
      <c r="E82" s="250"/>
      <c r="F82" s="250"/>
      <c r="G82" s="250"/>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238</v>
      </c>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54"/>
      <c r="B83" s="155"/>
      <c r="C83" s="249" t="s">
        <v>828</v>
      </c>
      <c r="D83" s="250"/>
      <c r="E83" s="250"/>
      <c r="F83" s="250"/>
      <c r="G83" s="250"/>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238</v>
      </c>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x14ac:dyDescent="0.2">
      <c r="A84" s="154"/>
      <c r="B84" s="155"/>
      <c r="C84" s="249" t="s">
        <v>829</v>
      </c>
      <c r="D84" s="250"/>
      <c r="E84" s="250"/>
      <c r="F84" s="250"/>
      <c r="G84" s="250"/>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238</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9" t="s">
        <v>830</v>
      </c>
      <c r="D85" s="250"/>
      <c r="E85" s="250"/>
      <c r="F85" s="250"/>
      <c r="G85" s="250"/>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238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54"/>
      <c r="B86" s="155"/>
      <c r="C86" s="249" t="s">
        <v>831</v>
      </c>
      <c r="D86" s="250"/>
      <c r="E86" s="250"/>
      <c r="F86" s="250"/>
      <c r="G86" s="250"/>
      <c r="H86" s="156"/>
      <c r="I86" s="156"/>
      <c r="J86" s="156"/>
      <c r="K86" s="156"/>
      <c r="L86" s="156"/>
      <c r="M86" s="156"/>
      <c r="N86" s="156"/>
      <c r="O86" s="156"/>
      <c r="P86" s="156"/>
      <c r="Q86" s="156"/>
      <c r="R86" s="156"/>
      <c r="S86" s="156"/>
      <c r="T86" s="156"/>
      <c r="U86" s="156"/>
      <c r="V86" s="156"/>
      <c r="W86" s="156"/>
      <c r="X86" s="156"/>
      <c r="Y86" s="147"/>
      <c r="Z86" s="147"/>
      <c r="AA86" s="147"/>
      <c r="AB86" s="147"/>
      <c r="AC86" s="147"/>
      <c r="AD86" s="147"/>
      <c r="AE86" s="147"/>
      <c r="AF86" s="147"/>
      <c r="AG86" s="147" t="s">
        <v>238</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outlineLevel="1" x14ac:dyDescent="0.2">
      <c r="A87" s="154"/>
      <c r="B87" s="155"/>
      <c r="C87" s="249" t="s">
        <v>832</v>
      </c>
      <c r="D87" s="250"/>
      <c r="E87" s="250"/>
      <c r="F87" s="250"/>
      <c r="G87" s="250"/>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238</v>
      </c>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row>
    <row r="88" spans="1:60" ht="22.5" outlineLevel="1" x14ac:dyDescent="0.2">
      <c r="A88" s="154"/>
      <c r="B88" s="155"/>
      <c r="C88" s="249" t="s">
        <v>833</v>
      </c>
      <c r="D88" s="250"/>
      <c r="E88" s="250"/>
      <c r="F88" s="250"/>
      <c r="G88" s="250"/>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238</v>
      </c>
      <c r="AH88" s="147"/>
      <c r="AI88" s="147"/>
      <c r="AJ88" s="147"/>
      <c r="AK88" s="147"/>
      <c r="AL88" s="147"/>
      <c r="AM88" s="147"/>
      <c r="AN88" s="147"/>
      <c r="AO88" s="147"/>
      <c r="AP88" s="147"/>
      <c r="AQ88" s="147"/>
      <c r="AR88" s="147"/>
      <c r="AS88" s="147"/>
      <c r="AT88" s="147"/>
      <c r="AU88" s="147"/>
      <c r="AV88" s="147"/>
      <c r="AW88" s="147"/>
      <c r="AX88" s="147"/>
      <c r="AY88" s="147"/>
      <c r="AZ88" s="147"/>
      <c r="BA88" s="176" t="str">
        <f>C88</f>
        <v>- další práce dané případně specifikací k příslušnému prefabrik. dílci (úprava pohledových ploch, příp. rubových ploch, osazení měřících zařízení, zkoušení a měření dílců a pod.).</v>
      </c>
      <c r="BB88" s="147"/>
      <c r="BC88" s="147"/>
      <c r="BD88" s="147"/>
      <c r="BE88" s="147"/>
      <c r="BF88" s="147"/>
      <c r="BG88" s="147"/>
      <c r="BH88" s="147"/>
    </row>
    <row r="89" spans="1:60" outlineLevel="1" x14ac:dyDescent="0.2">
      <c r="A89" s="154"/>
      <c r="B89" s="155"/>
      <c r="C89" s="180" t="s">
        <v>892</v>
      </c>
      <c r="D89" s="157"/>
      <c r="E89" s="158">
        <v>1</v>
      </c>
      <c r="F89" s="156"/>
      <c r="G89" s="156"/>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176</v>
      </c>
      <c r="AH89" s="147">
        <v>0</v>
      </c>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54"/>
      <c r="B90" s="155"/>
      <c r="C90" s="180" t="s">
        <v>893</v>
      </c>
      <c r="D90" s="157"/>
      <c r="E90" s="158"/>
      <c r="F90" s="156"/>
      <c r="G90" s="156"/>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176</v>
      </c>
      <c r="AH90" s="147">
        <v>0</v>
      </c>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54"/>
      <c r="B91" s="155"/>
      <c r="C91" s="241"/>
      <c r="D91" s="242"/>
      <c r="E91" s="242"/>
      <c r="F91" s="242"/>
      <c r="G91" s="242"/>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178</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69">
        <v>6</v>
      </c>
      <c r="B92" s="170" t="s">
        <v>894</v>
      </c>
      <c r="C92" s="179" t="s">
        <v>895</v>
      </c>
      <c r="D92" s="171" t="s">
        <v>400</v>
      </c>
      <c r="E92" s="172">
        <v>1</v>
      </c>
      <c r="F92" s="173"/>
      <c r="G92" s="174">
        <f>ROUND(E92*F92,2)</f>
        <v>0</v>
      </c>
      <c r="H92" s="173"/>
      <c r="I92" s="174">
        <f>ROUND(E92*H92,2)</f>
        <v>0</v>
      </c>
      <c r="J92" s="173"/>
      <c r="K92" s="174">
        <f>ROUND(E92*J92,2)</f>
        <v>0</v>
      </c>
      <c r="L92" s="174">
        <v>21</v>
      </c>
      <c r="M92" s="174">
        <f>G92*(1+L92/100)</f>
        <v>0</v>
      </c>
      <c r="N92" s="174">
        <v>0</v>
      </c>
      <c r="O92" s="174">
        <f>ROUND(E92*N92,2)</f>
        <v>0</v>
      </c>
      <c r="P92" s="174">
        <v>0</v>
      </c>
      <c r="Q92" s="174">
        <f>ROUND(E92*P92,2)</f>
        <v>0</v>
      </c>
      <c r="R92" s="174"/>
      <c r="S92" s="174" t="s">
        <v>287</v>
      </c>
      <c r="T92" s="175" t="s">
        <v>306</v>
      </c>
      <c r="U92" s="156">
        <v>0</v>
      </c>
      <c r="V92" s="156">
        <f>ROUND(E92*U92,2)</f>
        <v>0</v>
      </c>
      <c r="W92" s="156"/>
      <c r="X92" s="156" t="s">
        <v>356</v>
      </c>
      <c r="Y92" s="147"/>
      <c r="Z92" s="147"/>
      <c r="AA92" s="147"/>
      <c r="AB92" s="147"/>
      <c r="AC92" s="147"/>
      <c r="AD92" s="147"/>
      <c r="AE92" s="147"/>
      <c r="AF92" s="147"/>
      <c r="AG92" s="147" t="s">
        <v>357</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outlineLevel="1" x14ac:dyDescent="0.2">
      <c r="A93" s="154"/>
      <c r="B93" s="155"/>
      <c r="C93" s="247" t="s">
        <v>57</v>
      </c>
      <c r="D93" s="248"/>
      <c r="E93" s="248"/>
      <c r="F93" s="248"/>
      <c r="G93" s="248"/>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238</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ht="22.5" outlineLevel="1" x14ac:dyDescent="0.2">
      <c r="A94" s="154"/>
      <c r="B94" s="155"/>
      <c r="C94" s="249" t="s">
        <v>902</v>
      </c>
      <c r="D94" s="250"/>
      <c r="E94" s="250"/>
      <c r="F94" s="250"/>
      <c r="G94" s="250"/>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238</v>
      </c>
      <c r="AH94" s="147"/>
      <c r="AI94" s="147"/>
      <c r="AJ94" s="147"/>
      <c r="AK94" s="147"/>
      <c r="AL94" s="147"/>
      <c r="AM94" s="147"/>
      <c r="AN94" s="147"/>
      <c r="AO94" s="147"/>
      <c r="AP94" s="147"/>
      <c r="AQ94" s="147"/>
      <c r="AR94" s="147"/>
      <c r="AS94" s="147"/>
      <c r="AT94" s="147"/>
      <c r="AU94" s="147"/>
      <c r="AV94" s="147"/>
      <c r="AW94" s="147"/>
      <c r="AX94" s="147"/>
      <c r="AY94" s="147"/>
      <c r="AZ94" s="147"/>
      <c r="BA94" s="176" t="str">
        <f>C94</f>
        <v>- prvek betonových teras jako celek bude proveden z hladkého pohledového betonu bílošedé barvy (použitím bílého dánského cementu nebo pigmentů)</v>
      </c>
      <c r="BB94" s="147"/>
      <c r="BC94" s="147"/>
      <c r="BD94" s="147"/>
      <c r="BE94" s="147"/>
      <c r="BF94" s="147"/>
      <c r="BG94" s="147"/>
      <c r="BH94" s="147"/>
    </row>
    <row r="95" spans="1:60" outlineLevel="1" x14ac:dyDescent="0.2">
      <c r="A95" s="154"/>
      <c r="B95" s="155"/>
      <c r="C95" s="249" t="s">
        <v>883</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ht="22.5" outlineLevel="1" x14ac:dyDescent="0.2">
      <c r="A96" s="154"/>
      <c r="B96" s="155"/>
      <c r="C96" s="249" t="s">
        <v>884</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76" t="str">
        <f>C96</f>
        <v>- montáž bude provedena dle prováděcích předpisů firmy, která bude prvky vyrábět a osazovat (montáž možná do násypů nebo betonového lože, popř. kombinací)</v>
      </c>
      <c r="BB96" s="147"/>
      <c r="BC96" s="147"/>
      <c r="BD96" s="147"/>
      <c r="BE96" s="147"/>
      <c r="BF96" s="147"/>
      <c r="BG96" s="147"/>
      <c r="BH96" s="147"/>
    </row>
    <row r="97" spans="1:60" outlineLevel="1" x14ac:dyDescent="0.2">
      <c r="A97" s="154"/>
      <c r="B97" s="155"/>
      <c r="C97" s="249" t="s">
        <v>885</v>
      </c>
      <c r="D97" s="250"/>
      <c r="E97" s="250"/>
      <c r="F97" s="250"/>
      <c r="G97" s="250"/>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238</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ht="22.5" outlineLevel="1" x14ac:dyDescent="0.2">
      <c r="A98" s="154"/>
      <c r="B98" s="155"/>
      <c r="C98" s="249" t="s">
        <v>886</v>
      </c>
      <c r="D98" s="250"/>
      <c r="E98" s="250"/>
      <c r="F98" s="250"/>
      <c r="G98" s="250"/>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238</v>
      </c>
      <c r="AH98" s="147"/>
      <c r="AI98" s="147"/>
      <c r="AJ98" s="147"/>
      <c r="AK98" s="147"/>
      <c r="AL98" s="147"/>
      <c r="AM98" s="147"/>
      <c r="AN98" s="147"/>
      <c r="AO98" s="147"/>
      <c r="AP98" s="147"/>
      <c r="AQ98" s="147"/>
      <c r="AR98" s="147"/>
      <c r="AS98" s="147"/>
      <c r="AT98" s="147"/>
      <c r="AU98" s="147"/>
      <c r="AV98" s="147"/>
      <c r="AW98" s="147"/>
      <c r="AX98" s="147"/>
      <c r="AY98" s="147"/>
      <c r="AZ98" s="147"/>
      <c r="BA98" s="176" t="str">
        <f>C98</f>
        <v>- schodiště bude samostatně osvětleno LED pásky, které budou provedeny do betonových stupňů zářezem, tento bude proveden buď ve výrobě nebo odfrézováním na stavbě - rozhodne výrobce</v>
      </c>
      <c r="BB98" s="147"/>
      <c r="BC98" s="147"/>
      <c r="BD98" s="147"/>
      <c r="BE98" s="147"/>
      <c r="BF98" s="147"/>
      <c r="BG98" s="147"/>
      <c r="BH98" s="147"/>
    </row>
    <row r="99" spans="1:60" outlineLevel="1" x14ac:dyDescent="0.2">
      <c r="A99" s="154"/>
      <c r="B99" s="155"/>
      <c r="C99" s="249" t="s">
        <v>887</v>
      </c>
      <c r="D99" s="250"/>
      <c r="E99" s="250"/>
      <c r="F99" s="250"/>
      <c r="G99" s="250"/>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238</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ht="22.5" outlineLevel="1" x14ac:dyDescent="0.2">
      <c r="A100" s="154"/>
      <c r="B100" s="155"/>
      <c r="C100" s="249" t="s">
        <v>823</v>
      </c>
      <c r="D100" s="250"/>
      <c r="E100" s="250"/>
      <c r="F100" s="250"/>
      <c r="G100" s="250"/>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238</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76" t="str">
        <f>C100</f>
        <v>- dodání dílce požadovaného tvaru a vlastností, jeho skladování, doprava a osazení do definitivní polohy, včetně komplexní technologie výroby a montáže dílců, ošetření a ochrana dílců,</v>
      </c>
      <c r="BB100" s="147"/>
      <c r="BC100" s="147"/>
      <c r="BD100" s="147"/>
      <c r="BE100" s="147"/>
      <c r="BF100" s="147"/>
      <c r="BG100" s="147"/>
      <c r="BH100" s="147"/>
    </row>
    <row r="101" spans="1:60" outlineLevel="1" x14ac:dyDescent="0.2">
      <c r="A101" s="154"/>
      <c r="B101" s="155"/>
      <c r="C101" s="249" t="s">
        <v>852</v>
      </c>
      <c r="D101" s="250"/>
      <c r="E101" s="250"/>
      <c r="F101" s="250"/>
      <c r="G101" s="250"/>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238</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9" t="s">
        <v>824</v>
      </c>
      <c r="D102" s="250"/>
      <c r="E102" s="250"/>
      <c r="F102" s="250"/>
      <c r="G102" s="250"/>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238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x14ac:dyDescent="0.2">
      <c r="A103" s="154"/>
      <c r="B103" s="155"/>
      <c r="C103" s="249" t="s">
        <v>825</v>
      </c>
      <c r="D103" s="250"/>
      <c r="E103" s="250"/>
      <c r="F103" s="250"/>
      <c r="G103" s="250"/>
      <c r="H103" s="156"/>
      <c r="I103" s="156"/>
      <c r="J103" s="156"/>
      <c r="K103" s="156"/>
      <c r="L103" s="156"/>
      <c r="M103" s="156"/>
      <c r="N103" s="156"/>
      <c r="O103" s="156"/>
      <c r="P103" s="156"/>
      <c r="Q103" s="156"/>
      <c r="R103" s="156"/>
      <c r="S103" s="156"/>
      <c r="T103" s="156"/>
      <c r="U103" s="156"/>
      <c r="V103" s="156"/>
      <c r="W103" s="156"/>
      <c r="X103" s="156"/>
      <c r="Y103" s="147"/>
      <c r="Z103" s="147"/>
      <c r="AA103" s="147"/>
      <c r="AB103" s="147"/>
      <c r="AC103" s="147"/>
      <c r="AD103" s="147"/>
      <c r="AE103" s="147"/>
      <c r="AF103" s="147"/>
      <c r="AG103" s="147" t="s">
        <v>238</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249" t="s">
        <v>826</v>
      </c>
      <c r="D104" s="250"/>
      <c r="E104" s="250"/>
      <c r="F104" s="250"/>
      <c r="G104" s="250"/>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238</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outlineLevel="1" x14ac:dyDescent="0.2">
      <c r="A105" s="154"/>
      <c r="B105" s="155"/>
      <c r="C105" s="249" t="s">
        <v>827</v>
      </c>
      <c r="D105" s="250"/>
      <c r="E105" s="250"/>
      <c r="F105" s="250"/>
      <c r="G105" s="250"/>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238</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x14ac:dyDescent="0.2">
      <c r="A106" s="154"/>
      <c r="B106" s="155"/>
      <c r="C106" s="249" t="s">
        <v>828</v>
      </c>
      <c r="D106" s="250"/>
      <c r="E106" s="250"/>
      <c r="F106" s="250"/>
      <c r="G106" s="250"/>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238</v>
      </c>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249" t="s">
        <v>829</v>
      </c>
      <c r="D107" s="250"/>
      <c r="E107" s="250"/>
      <c r="F107" s="250"/>
      <c r="G107" s="250"/>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238</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249" t="s">
        <v>830</v>
      </c>
      <c r="D108" s="250"/>
      <c r="E108" s="250"/>
      <c r="F108" s="250"/>
      <c r="G108" s="250"/>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238</v>
      </c>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54"/>
      <c r="B109" s="155"/>
      <c r="C109" s="249" t="s">
        <v>831</v>
      </c>
      <c r="D109" s="250"/>
      <c r="E109" s="250"/>
      <c r="F109" s="250"/>
      <c r="G109" s="250"/>
      <c r="H109" s="156"/>
      <c r="I109" s="156"/>
      <c r="J109" s="156"/>
      <c r="K109" s="156"/>
      <c r="L109" s="156"/>
      <c r="M109" s="156"/>
      <c r="N109" s="156"/>
      <c r="O109" s="156"/>
      <c r="P109" s="156"/>
      <c r="Q109" s="156"/>
      <c r="R109" s="156"/>
      <c r="S109" s="156"/>
      <c r="T109" s="156"/>
      <c r="U109" s="156"/>
      <c r="V109" s="156"/>
      <c r="W109" s="156"/>
      <c r="X109" s="156"/>
      <c r="Y109" s="147"/>
      <c r="Z109" s="147"/>
      <c r="AA109" s="147"/>
      <c r="AB109" s="147"/>
      <c r="AC109" s="147"/>
      <c r="AD109" s="147"/>
      <c r="AE109" s="147"/>
      <c r="AF109" s="147"/>
      <c r="AG109" s="147" t="s">
        <v>238</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9" t="s">
        <v>832</v>
      </c>
      <c r="D110" s="250"/>
      <c r="E110" s="250"/>
      <c r="F110" s="250"/>
      <c r="G110" s="250"/>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238</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ht="22.5" outlineLevel="1" x14ac:dyDescent="0.2">
      <c r="A111" s="154"/>
      <c r="B111" s="155"/>
      <c r="C111" s="249" t="s">
        <v>833</v>
      </c>
      <c r="D111" s="250"/>
      <c r="E111" s="250"/>
      <c r="F111" s="250"/>
      <c r="G111" s="250"/>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238</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76" t="str">
        <f>C111</f>
        <v>- další práce dané případně specifikací k příslušnému prefabrik. dílci (úprava pohledových ploch, příp. rubových ploch, osazení měřících zařízení, zkoušení a měření dílců a pod.).</v>
      </c>
      <c r="BB111" s="147"/>
      <c r="BC111" s="147"/>
      <c r="BD111" s="147"/>
      <c r="BE111" s="147"/>
      <c r="BF111" s="147"/>
      <c r="BG111" s="147"/>
      <c r="BH111" s="147"/>
    </row>
    <row r="112" spans="1:60" outlineLevel="1" x14ac:dyDescent="0.2">
      <c r="A112" s="154"/>
      <c r="B112" s="155"/>
      <c r="C112" s="180" t="s">
        <v>896</v>
      </c>
      <c r="D112" s="157"/>
      <c r="E112" s="158">
        <v>1</v>
      </c>
      <c r="F112" s="156"/>
      <c r="G112" s="156"/>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176</v>
      </c>
      <c r="AH112" s="147">
        <v>0</v>
      </c>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54"/>
      <c r="B113" s="155"/>
      <c r="C113" s="180" t="s">
        <v>893</v>
      </c>
      <c r="D113" s="157"/>
      <c r="E113" s="158"/>
      <c r="F113" s="156"/>
      <c r="G113" s="156"/>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176</v>
      </c>
      <c r="AH113" s="147">
        <v>0</v>
      </c>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241"/>
      <c r="D114" s="242"/>
      <c r="E114" s="242"/>
      <c r="F114" s="242"/>
      <c r="G114" s="242"/>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178</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x14ac:dyDescent="0.2">
      <c r="A115" s="169">
        <v>7</v>
      </c>
      <c r="B115" s="170" t="s">
        <v>897</v>
      </c>
      <c r="C115" s="179" t="s">
        <v>898</v>
      </c>
      <c r="D115" s="171" t="s">
        <v>400</v>
      </c>
      <c r="E115" s="172">
        <v>1</v>
      </c>
      <c r="F115" s="173"/>
      <c r="G115" s="174">
        <f>ROUND(E115*F115,2)</f>
        <v>0</v>
      </c>
      <c r="H115" s="173"/>
      <c r="I115" s="174">
        <f>ROUND(E115*H115,2)</f>
        <v>0</v>
      </c>
      <c r="J115" s="173"/>
      <c r="K115" s="174">
        <f>ROUND(E115*J115,2)</f>
        <v>0</v>
      </c>
      <c r="L115" s="174">
        <v>21</v>
      </c>
      <c r="M115" s="174">
        <f>G115*(1+L115/100)</f>
        <v>0</v>
      </c>
      <c r="N115" s="174">
        <v>0</v>
      </c>
      <c r="O115" s="174">
        <f>ROUND(E115*N115,2)</f>
        <v>0</v>
      </c>
      <c r="P115" s="174">
        <v>0</v>
      </c>
      <c r="Q115" s="174">
        <f>ROUND(E115*P115,2)</f>
        <v>0</v>
      </c>
      <c r="R115" s="174"/>
      <c r="S115" s="174" t="s">
        <v>287</v>
      </c>
      <c r="T115" s="175" t="s">
        <v>306</v>
      </c>
      <c r="U115" s="156">
        <v>0</v>
      </c>
      <c r="V115" s="156">
        <f>ROUND(E115*U115,2)</f>
        <v>0</v>
      </c>
      <c r="W115" s="156"/>
      <c r="X115" s="156" t="s">
        <v>356</v>
      </c>
      <c r="Y115" s="147"/>
      <c r="Z115" s="147"/>
      <c r="AA115" s="147"/>
      <c r="AB115" s="147"/>
      <c r="AC115" s="147"/>
      <c r="AD115" s="147"/>
      <c r="AE115" s="147"/>
      <c r="AF115" s="147"/>
      <c r="AG115" s="147" t="s">
        <v>357</v>
      </c>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54"/>
      <c r="B116" s="155"/>
      <c r="C116" s="247" t="s">
        <v>57</v>
      </c>
      <c r="D116" s="248"/>
      <c r="E116" s="248"/>
      <c r="F116" s="248"/>
      <c r="G116" s="248"/>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238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ht="22.5" outlineLevel="1" x14ac:dyDescent="0.2">
      <c r="A117" s="154"/>
      <c r="B117" s="155"/>
      <c r="C117" s="249" t="s">
        <v>902</v>
      </c>
      <c r="D117" s="250"/>
      <c r="E117" s="250"/>
      <c r="F117" s="250"/>
      <c r="G117" s="250"/>
      <c r="H117" s="156"/>
      <c r="I117" s="156"/>
      <c r="J117" s="156"/>
      <c r="K117" s="156"/>
      <c r="L117" s="156"/>
      <c r="M117" s="156"/>
      <c r="N117" s="156"/>
      <c r="O117" s="156"/>
      <c r="P117" s="156"/>
      <c r="Q117" s="156"/>
      <c r="R117" s="156"/>
      <c r="S117" s="156"/>
      <c r="T117" s="156"/>
      <c r="U117" s="156"/>
      <c r="V117" s="156"/>
      <c r="W117" s="156"/>
      <c r="X117" s="156"/>
      <c r="Y117" s="147"/>
      <c r="Z117" s="147"/>
      <c r="AA117" s="147"/>
      <c r="AB117" s="147"/>
      <c r="AC117" s="147"/>
      <c r="AD117" s="147"/>
      <c r="AE117" s="147"/>
      <c r="AF117" s="147"/>
      <c r="AG117" s="147" t="s">
        <v>238</v>
      </c>
      <c r="AH117" s="147"/>
      <c r="AI117" s="147"/>
      <c r="AJ117" s="147"/>
      <c r="AK117" s="147"/>
      <c r="AL117" s="147"/>
      <c r="AM117" s="147"/>
      <c r="AN117" s="147"/>
      <c r="AO117" s="147"/>
      <c r="AP117" s="147"/>
      <c r="AQ117" s="147"/>
      <c r="AR117" s="147"/>
      <c r="AS117" s="147"/>
      <c r="AT117" s="147"/>
      <c r="AU117" s="147"/>
      <c r="AV117" s="147"/>
      <c r="AW117" s="147"/>
      <c r="AX117" s="147"/>
      <c r="AY117" s="147"/>
      <c r="AZ117" s="147"/>
      <c r="BA117" s="176" t="str">
        <f>C117</f>
        <v>- prvek betonových teras jako celek bude proveden z hladkého pohledového betonu bílošedé barvy (použitím bílého dánského cementu nebo pigmentů)</v>
      </c>
      <c r="BB117" s="147"/>
      <c r="BC117" s="147"/>
      <c r="BD117" s="147"/>
      <c r="BE117" s="147"/>
      <c r="BF117" s="147"/>
      <c r="BG117" s="147"/>
      <c r="BH117" s="147"/>
    </row>
    <row r="118" spans="1:60" outlineLevel="1" x14ac:dyDescent="0.2">
      <c r="A118" s="154"/>
      <c r="B118" s="155"/>
      <c r="C118" s="249" t="s">
        <v>883</v>
      </c>
      <c r="D118" s="250"/>
      <c r="E118" s="250"/>
      <c r="F118" s="250"/>
      <c r="G118" s="250"/>
      <c r="H118" s="156"/>
      <c r="I118" s="156"/>
      <c r="J118" s="156"/>
      <c r="K118" s="156"/>
      <c r="L118" s="156"/>
      <c r="M118" s="156"/>
      <c r="N118" s="156"/>
      <c r="O118" s="156"/>
      <c r="P118" s="156"/>
      <c r="Q118" s="156"/>
      <c r="R118" s="156"/>
      <c r="S118" s="156"/>
      <c r="T118" s="156"/>
      <c r="U118" s="156"/>
      <c r="V118" s="156"/>
      <c r="W118" s="156"/>
      <c r="X118" s="156"/>
      <c r="Y118" s="147"/>
      <c r="Z118" s="147"/>
      <c r="AA118" s="147"/>
      <c r="AB118" s="147"/>
      <c r="AC118" s="147"/>
      <c r="AD118" s="147"/>
      <c r="AE118" s="147"/>
      <c r="AF118" s="147"/>
      <c r="AG118" s="147" t="s">
        <v>238</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ht="22.5" outlineLevel="1" x14ac:dyDescent="0.2">
      <c r="A119" s="154"/>
      <c r="B119" s="155"/>
      <c r="C119" s="249" t="s">
        <v>884</v>
      </c>
      <c r="D119" s="250"/>
      <c r="E119" s="250"/>
      <c r="F119" s="250"/>
      <c r="G119" s="250"/>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238</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76" t="str">
        <f>C119</f>
        <v>- montáž bude provedena dle prováděcích předpisů firmy, která bude prvky vyrábět a osazovat (montáž možná do násypů nebo betonového lože, popř. kombinací)</v>
      </c>
      <c r="BB119" s="147"/>
      <c r="BC119" s="147"/>
      <c r="BD119" s="147"/>
      <c r="BE119" s="147"/>
      <c r="BF119" s="147"/>
      <c r="BG119" s="147"/>
      <c r="BH119" s="147"/>
    </row>
    <row r="120" spans="1:60" outlineLevel="1" x14ac:dyDescent="0.2">
      <c r="A120" s="154"/>
      <c r="B120" s="155"/>
      <c r="C120" s="249" t="s">
        <v>885</v>
      </c>
      <c r="D120" s="250"/>
      <c r="E120" s="250"/>
      <c r="F120" s="250"/>
      <c r="G120" s="250"/>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238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ht="22.5" outlineLevel="1" x14ac:dyDescent="0.2">
      <c r="A121" s="154"/>
      <c r="B121" s="155"/>
      <c r="C121" s="249" t="s">
        <v>886</v>
      </c>
      <c r="D121" s="250"/>
      <c r="E121" s="250"/>
      <c r="F121" s="250"/>
      <c r="G121" s="250"/>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238</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76" t="str">
        <f>C121</f>
        <v>- schodiště bude samostatně osvětleno LED pásky, které budou provedeny do betonových stupňů zářezem, tento bude proveden buď ve výrobě nebo odfrézováním na stavbě - rozhodne výrobce</v>
      </c>
      <c r="BB121" s="147"/>
      <c r="BC121" s="147"/>
      <c r="BD121" s="147"/>
      <c r="BE121" s="147"/>
      <c r="BF121" s="147"/>
      <c r="BG121" s="147"/>
      <c r="BH121" s="147"/>
    </row>
    <row r="122" spans="1:60" outlineLevel="1" x14ac:dyDescent="0.2">
      <c r="A122" s="154"/>
      <c r="B122" s="155"/>
      <c r="C122" s="249" t="s">
        <v>887</v>
      </c>
      <c r="D122" s="250"/>
      <c r="E122" s="250"/>
      <c r="F122" s="250"/>
      <c r="G122" s="250"/>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238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row>
    <row r="123" spans="1:60" ht="22.5" outlineLevel="1" x14ac:dyDescent="0.2">
      <c r="A123" s="154"/>
      <c r="B123" s="155"/>
      <c r="C123" s="249" t="s">
        <v>823</v>
      </c>
      <c r="D123" s="250"/>
      <c r="E123" s="250"/>
      <c r="F123" s="250"/>
      <c r="G123" s="250"/>
      <c r="H123" s="156"/>
      <c r="I123" s="156"/>
      <c r="J123" s="156"/>
      <c r="K123" s="156"/>
      <c r="L123" s="156"/>
      <c r="M123" s="156"/>
      <c r="N123" s="156"/>
      <c r="O123" s="156"/>
      <c r="P123" s="156"/>
      <c r="Q123" s="156"/>
      <c r="R123" s="156"/>
      <c r="S123" s="156"/>
      <c r="T123" s="156"/>
      <c r="U123" s="156"/>
      <c r="V123" s="156"/>
      <c r="W123" s="156"/>
      <c r="X123" s="156"/>
      <c r="Y123" s="147"/>
      <c r="Z123" s="147"/>
      <c r="AA123" s="147"/>
      <c r="AB123" s="147"/>
      <c r="AC123" s="147"/>
      <c r="AD123" s="147"/>
      <c r="AE123" s="147"/>
      <c r="AF123" s="147"/>
      <c r="AG123" s="147" t="s">
        <v>238</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76" t="str">
        <f>C123</f>
        <v>- dodání dílce požadovaného tvaru a vlastností, jeho skladování, doprava a osazení do definitivní polohy, včetně komplexní technologie výroby a montáže dílců, ošetření a ochrana dílců,</v>
      </c>
      <c r="BB123" s="147"/>
      <c r="BC123" s="147"/>
      <c r="BD123" s="147"/>
      <c r="BE123" s="147"/>
      <c r="BF123" s="147"/>
      <c r="BG123" s="147"/>
      <c r="BH123" s="147"/>
    </row>
    <row r="124" spans="1:60" outlineLevel="1" x14ac:dyDescent="0.2">
      <c r="A124" s="154"/>
      <c r="B124" s="155"/>
      <c r="C124" s="249" t="s">
        <v>852</v>
      </c>
      <c r="D124" s="250"/>
      <c r="E124" s="250"/>
      <c r="F124" s="250"/>
      <c r="G124" s="250"/>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238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x14ac:dyDescent="0.2">
      <c r="A125" s="154"/>
      <c r="B125" s="155"/>
      <c r="C125" s="249" t="s">
        <v>824</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54"/>
      <c r="B126" s="155"/>
      <c r="C126" s="249" t="s">
        <v>825</v>
      </c>
      <c r="D126" s="250"/>
      <c r="E126" s="250"/>
      <c r="F126" s="250"/>
      <c r="G126" s="250"/>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238</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outlineLevel="1" x14ac:dyDescent="0.2">
      <c r="A127" s="154"/>
      <c r="B127" s="155"/>
      <c r="C127" s="249" t="s">
        <v>826</v>
      </c>
      <c r="D127" s="250"/>
      <c r="E127" s="250"/>
      <c r="F127" s="250"/>
      <c r="G127" s="250"/>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238</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249" t="s">
        <v>827</v>
      </c>
      <c r="D128" s="250"/>
      <c r="E128" s="250"/>
      <c r="F128" s="250"/>
      <c r="G128" s="250"/>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238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54"/>
      <c r="B129" s="155"/>
      <c r="C129" s="249" t="s">
        <v>828</v>
      </c>
      <c r="D129" s="250"/>
      <c r="E129" s="250"/>
      <c r="F129" s="250"/>
      <c r="G129" s="250"/>
      <c r="H129" s="156"/>
      <c r="I129" s="156"/>
      <c r="J129" s="156"/>
      <c r="K129" s="156"/>
      <c r="L129" s="156"/>
      <c r="M129" s="156"/>
      <c r="N129" s="156"/>
      <c r="O129" s="156"/>
      <c r="P129" s="156"/>
      <c r="Q129" s="156"/>
      <c r="R129" s="156"/>
      <c r="S129" s="156"/>
      <c r="T129" s="156"/>
      <c r="U129" s="156"/>
      <c r="V129" s="156"/>
      <c r="W129" s="156"/>
      <c r="X129" s="156"/>
      <c r="Y129" s="147"/>
      <c r="Z129" s="147"/>
      <c r="AA129" s="147"/>
      <c r="AB129" s="147"/>
      <c r="AC129" s="147"/>
      <c r="AD129" s="147"/>
      <c r="AE129" s="147"/>
      <c r="AF129" s="147"/>
      <c r="AG129" s="147" t="s">
        <v>238</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9" t="s">
        <v>829</v>
      </c>
      <c r="D130" s="250"/>
      <c r="E130" s="250"/>
      <c r="F130" s="250"/>
      <c r="G130" s="250"/>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238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249" t="s">
        <v>830</v>
      </c>
      <c r="D131" s="250"/>
      <c r="E131" s="250"/>
      <c r="F131" s="250"/>
      <c r="G131" s="250"/>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238</v>
      </c>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9" t="s">
        <v>831</v>
      </c>
      <c r="D132" s="250"/>
      <c r="E132" s="250"/>
      <c r="F132" s="250"/>
      <c r="G132" s="250"/>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238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54"/>
      <c r="B133" s="155"/>
      <c r="C133" s="249" t="s">
        <v>832</v>
      </c>
      <c r="D133" s="250"/>
      <c r="E133" s="250"/>
      <c r="F133" s="250"/>
      <c r="G133" s="250"/>
      <c r="H133" s="156"/>
      <c r="I133" s="156"/>
      <c r="J133" s="156"/>
      <c r="K133" s="156"/>
      <c r="L133" s="156"/>
      <c r="M133" s="156"/>
      <c r="N133" s="156"/>
      <c r="O133" s="156"/>
      <c r="P133" s="156"/>
      <c r="Q133" s="156"/>
      <c r="R133" s="156"/>
      <c r="S133" s="156"/>
      <c r="T133" s="156"/>
      <c r="U133" s="156"/>
      <c r="V133" s="156"/>
      <c r="W133" s="156"/>
      <c r="X133" s="156"/>
      <c r="Y133" s="147"/>
      <c r="Z133" s="147"/>
      <c r="AA133" s="147"/>
      <c r="AB133" s="147"/>
      <c r="AC133" s="147"/>
      <c r="AD133" s="147"/>
      <c r="AE133" s="147"/>
      <c r="AF133" s="147"/>
      <c r="AG133" s="147" t="s">
        <v>238</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ht="22.5" outlineLevel="1" x14ac:dyDescent="0.2">
      <c r="A134" s="154"/>
      <c r="B134" s="155"/>
      <c r="C134" s="249" t="s">
        <v>833</v>
      </c>
      <c r="D134" s="250"/>
      <c r="E134" s="250"/>
      <c r="F134" s="250"/>
      <c r="G134" s="250"/>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238</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76" t="str">
        <f>C134</f>
        <v>- další práce dané případně specifikací k příslušnému prefabrik. dílci (úprava pohledových ploch, příp. rubových ploch, osazení měřících zařízení, zkoušení a měření dílců a pod.).</v>
      </c>
      <c r="BB134" s="147"/>
      <c r="BC134" s="147"/>
      <c r="BD134" s="147"/>
      <c r="BE134" s="147"/>
      <c r="BF134" s="147"/>
      <c r="BG134" s="147"/>
      <c r="BH134" s="147"/>
    </row>
    <row r="135" spans="1:60" outlineLevel="1" x14ac:dyDescent="0.2">
      <c r="A135" s="154"/>
      <c r="B135" s="155"/>
      <c r="C135" s="180" t="s">
        <v>899</v>
      </c>
      <c r="D135" s="157"/>
      <c r="E135" s="158">
        <v>1</v>
      </c>
      <c r="F135" s="156"/>
      <c r="G135" s="156"/>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176</v>
      </c>
      <c r="AH135" s="147">
        <v>0</v>
      </c>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x14ac:dyDescent="0.2">
      <c r="A136" s="154"/>
      <c r="B136" s="155"/>
      <c r="C136" s="180" t="s">
        <v>893</v>
      </c>
      <c r="D136" s="157"/>
      <c r="E136" s="158"/>
      <c r="F136" s="156"/>
      <c r="G136" s="156"/>
      <c r="H136" s="156"/>
      <c r="I136" s="156"/>
      <c r="J136" s="156"/>
      <c r="K136" s="156"/>
      <c r="L136" s="156"/>
      <c r="M136" s="156"/>
      <c r="N136" s="156"/>
      <c r="O136" s="156"/>
      <c r="P136" s="156"/>
      <c r="Q136" s="156"/>
      <c r="R136" s="156"/>
      <c r="S136" s="156"/>
      <c r="T136" s="156"/>
      <c r="U136" s="156"/>
      <c r="V136" s="156"/>
      <c r="W136" s="156"/>
      <c r="X136" s="156"/>
      <c r="Y136" s="147"/>
      <c r="Z136" s="147"/>
      <c r="AA136" s="147"/>
      <c r="AB136" s="147"/>
      <c r="AC136" s="147"/>
      <c r="AD136" s="147"/>
      <c r="AE136" s="147"/>
      <c r="AF136" s="147"/>
      <c r="AG136" s="147" t="s">
        <v>176</v>
      </c>
      <c r="AH136" s="147">
        <v>0</v>
      </c>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241"/>
      <c r="D137" s="242"/>
      <c r="E137" s="242"/>
      <c r="F137" s="242"/>
      <c r="G137" s="242"/>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178</v>
      </c>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x14ac:dyDescent="0.2">
      <c r="A138" s="163" t="s">
        <v>163</v>
      </c>
      <c r="B138" s="164" t="s">
        <v>92</v>
      </c>
      <c r="C138" s="178" t="s">
        <v>93</v>
      </c>
      <c r="D138" s="165"/>
      <c r="E138" s="166"/>
      <c r="F138" s="167"/>
      <c r="G138" s="167">
        <f>SUMIF(AG139:AG142,"&lt;&gt;NOR",G139:G142)</f>
        <v>0</v>
      </c>
      <c r="H138" s="167"/>
      <c r="I138" s="167">
        <f>SUM(I139:I142)</f>
        <v>0</v>
      </c>
      <c r="J138" s="167"/>
      <c r="K138" s="167">
        <f>SUM(K139:K142)</f>
        <v>0</v>
      </c>
      <c r="L138" s="167"/>
      <c r="M138" s="167">
        <f>SUM(M139:M142)</f>
        <v>0</v>
      </c>
      <c r="N138" s="167"/>
      <c r="O138" s="167">
        <f>SUM(O139:O142)</f>
        <v>33.68</v>
      </c>
      <c r="P138" s="167"/>
      <c r="Q138" s="167">
        <f>SUM(Q139:Q142)</f>
        <v>0</v>
      </c>
      <c r="R138" s="167"/>
      <c r="S138" s="167"/>
      <c r="T138" s="168"/>
      <c r="U138" s="162"/>
      <c r="V138" s="162">
        <f>SUM(V139:V142)</f>
        <v>2.67</v>
      </c>
      <c r="W138" s="162"/>
      <c r="X138" s="162"/>
      <c r="AG138" t="s">
        <v>164</v>
      </c>
    </row>
    <row r="139" spans="1:60" ht="22.5" outlineLevel="1" x14ac:dyDescent="0.2">
      <c r="A139" s="169">
        <v>8</v>
      </c>
      <c r="B139" s="170" t="s">
        <v>479</v>
      </c>
      <c r="C139" s="179" t="s">
        <v>480</v>
      </c>
      <c r="D139" s="171" t="s">
        <v>167</v>
      </c>
      <c r="E139" s="172">
        <v>89.1</v>
      </c>
      <c r="F139" s="173"/>
      <c r="G139" s="174">
        <f>ROUND(E139*F139,2)</f>
        <v>0</v>
      </c>
      <c r="H139" s="173"/>
      <c r="I139" s="174">
        <f>ROUND(E139*H139,2)</f>
        <v>0</v>
      </c>
      <c r="J139" s="173"/>
      <c r="K139" s="174">
        <f>ROUND(E139*J139,2)</f>
        <v>0</v>
      </c>
      <c r="L139" s="174">
        <v>21</v>
      </c>
      <c r="M139" s="174">
        <f>G139*(1+L139/100)</f>
        <v>0</v>
      </c>
      <c r="N139" s="174">
        <v>0.378</v>
      </c>
      <c r="O139" s="174">
        <f>ROUND(E139*N139,2)</f>
        <v>33.68</v>
      </c>
      <c r="P139" s="174">
        <v>0</v>
      </c>
      <c r="Q139" s="174">
        <f>ROUND(E139*P139,2)</f>
        <v>0</v>
      </c>
      <c r="R139" s="174" t="s">
        <v>168</v>
      </c>
      <c r="S139" s="174" t="s">
        <v>169</v>
      </c>
      <c r="T139" s="175" t="s">
        <v>170</v>
      </c>
      <c r="U139" s="156">
        <v>0.03</v>
      </c>
      <c r="V139" s="156">
        <f>ROUND(E139*U139,2)</f>
        <v>2.67</v>
      </c>
      <c r="W139" s="156"/>
      <c r="X139" s="156" t="s">
        <v>171</v>
      </c>
      <c r="Y139" s="147"/>
      <c r="Z139" s="147"/>
      <c r="AA139" s="147"/>
      <c r="AB139" s="147"/>
      <c r="AC139" s="147"/>
      <c r="AD139" s="147"/>
      <c r="AE139" s="147"/>
      <c r="AF139" s="147"/>
      <c r="AG139" s="147" t="s">
        <v>172</v>
      </c>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54"/>
      <c r="B140" s="155"/>
      <c r="C140" s="180" t="s">
        <v>900</v>
      </c>
      <c r="D140" s="157"/>
      <c r="E140" s="158"/>
      <c r="F140" s="156"/>
      <c r="G140" s="156"/>
      <c r="H140" s="156"/>
      <c r="I140" s="156"/>
      <c r="J140" s="156"/>
      <c r="K140" s="156"/>
      <c r="L140" s="156"/>
      <c r="M140" s="156"/>
      <c r="N140" s="156"/>
      <c r="O140" s="156"/>
      <c r="P140" s="156"/>
      <c r="Q140" s="156"/>
      <c r="R140" s="156"/>
      <c r="S140" s="156"/>
      <c r="T140" s="156"/>
      <c r="U140" s="156"/>
      <c r="V140" s="156"/>
      <c r="W140" s="156"/>
      <c r="X140" s="156"/>
      <c r="Y140" s="147"/>
      <c r="Z140" s="147"/>
      <c r="AA140" s="147"/>
      <c r="AB140" s="147"/>
      <c r="AC140" s="147"/>
      <c r="AD140" s="147"/>
      <c r="AE140" s="147"/>
      <c r="AF140" s="147"/>
      <c r="AG140" s="147" t="s">
        <v>176</v>
      </c>
      <c r="AH140" s="147">
        <v>0</v>
      </c>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180" t="s">
        <v>901</v>
      </c>
      <c r="D141" s="157"/>
      <c r="E141" s="158">
        <v>89.1</v>
      </c>
      <c r="F141" s="156"/>
      <c r="G141" s="156"/>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176</v>
      </c>
      <c r="AH141" s="147">
        <v>0</v>
      </c>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outlineLevel="1" x14ac:dyDescent="0.2">
      <c r="A142" s="154"/>
      <c r="B142" s="155"/>
      <c r="C142" s="241"/>
      <c r="D142" s="242"/>
      <c r="E142" s="242"/>
      <c r="F142" s="242"/>
      <c r="G142" s="242"/>
      <c r="H142" s="156"/>
      <c r="I142" s="156"/>
      <c r="J142" s="156"/>
      <c r="K142" s="156"/>
      <c r="L142" s="156"/>
      <c r="M142" s="156"/>
      <c r="N142" s="156"/>
      <c r="O142" s="156"/>
      <c r="P142" s="156"/>
      <c r="Q142" s="156"/>
      <c r="R142" s="156"/>
      <c r="S142" s="156"/>
      <c r="T142" s="156"/>
      <c r="U142" s="156"/>
      <c r="V142" s="156"/>
      <c r="W142" s="156"/>
      <c r="X142" s="156"/>
      <c r="Y142" s="147"/>
      <c r="Z142" s="147"/>
      <c r="AA142" s="147"/>
      <c r="AB142" s="147"/>
      <c r="AC142" s="147"/>
      <c r="AD142" s="147"/>
      <c r="AE142" s="147"/>
      <c r="AF142" s="147"/>
      <c r="AG142" s="147" t="s">
        <v>178</v>
      </c>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row>
    <row r="143" spans="1:60" x14ac:dyDescent="0.2">
      <c r="A143" s="163" t="s">
        <v>163</v>
      </c>
      <c r="B143" s="164" t="s">
        <v>104</v>
      </c>
      <c r="C143" s="178" t="s">
        <v>105</v>
      </c>
      <c r="D143" s="165"/>
      <c r="E143" s="166"/>
      <c r="F143" s="167"/>
      <c r="G143" s="167">
        <f>SUMIF(AG144:AG156,"&lt;&gt;NOR",G144:G156)</f>
        <v>0</v>
      </c>
      <c r="H143" s="167"/>
      <c r="I143" s="167">
        <f>SUM(I144:I156)</f>
        <v>0</v>
      </c>
      <c r="J143" s="167"/>
      <c r="K143" s="167">
        <f>SUM(K144:K156)</f>
        <v>0</v>
      </c>
      <c r="L143" s="167"/>
      <c r="M143" s="167">
        <f>SUM(M144:M156)</f>
        <v>0</v>
      </c>
      <c r="N143" s="167"/>
      <c r="O143" s="167">
        <f>SUM(O144:O156)</f>
        <v>0</v>
      </c>
      <c r="P143" s="167"/>
      <c r="Q143" s="167">
        <f>SUM(Q144:Q156)</f>
        <v>0</v>
      </c>
      <c r="R143" s="167"/>
      <c r="S143" s="167"/>
      <c r="T143" s="168"/>
      <c r="U143" s="162"/>
      <c r="V143" s="162">
        <f>SUM(V144:V156)</f>
        <v>0</v>
      </c>
      <c r="W143" s="162"/>
      <c r="X143" s="162"/>
      <c r="AG143" t="s">
        <v>164</v>
      </c>
    </row>
    <row r="144" spans="1:60" outlineLevel="1" x14ac:dyDescent="0.2">
      <c r="A144" s="169">
        <v>9</v>
      </c>
      <c r="B144" s="170" t="s">
        <v>865</v>
      </c>
      <c r="C144" s="179" t="s">
        <v>866</v>
      </c>
      <c r="D144" s="171" t="s">
        <v>400</v>
      </c>
      <c r="E144" s="172">
        <v>1</v>
      </c>
      <c r="F144" s="173"/>
      <c r="G144" s="174">
        <f>ROUND(E144*F144,2)</f>
        <v>0</v>
      </c>
      <c r="H144" s="173"/>
      <c r="I144" s="174">
        <f>ROUND(E144*H144,2)</f>
        <v>0</v>
      </c>
      <c r="J144" s="173"/>
      <c r="K144" s="174">
        <f>ROUND(E144*J144,2)</f>
        <v>0</v>
      </c>
      <c r="L144" s="174">
        <v>21</v>
      </c>
      <c r="M144" s="174">
        <f>G144*(1+L144/100)</f>
        <v>0</v>
      </c>
      <c r="N144" s="174">
        <v>0</v>
      </c>
      <c r="O144" s="174">
        <f>ROUND(E144*N144,2)</f>
        <v>0</v>
      </c>
      <c r="P144" s="174">
        <v>0</v>
      </c>
      <c r="Q144" s="174">
        <f>ROUND(E144*P144,2)</f>
        <v>0</v>
      </c>
      <c r="R144" s="174"/>
      <c r="S144" s="174" t="s">
        <v>287</v>
      </c>
      <c r="T144" s="175" t="s">
        <v>306</v>
      </c>
      <c r="U144" s="156">
        <v>0</v>
      </c>
      <c r="V144" s="156">
        <f>ROUND(E144*U144,2)</f>
        <v>0</v>
      </c>
      <c r="W144" s="156"/>
      <c r="X144" s="156" t="s">
        <v>356</v>
      </c>
      <c r="Y144" s="147"/>
      <c r="Z144" s="147"/>
      <c r="AA144" s="147"/>
      <c r="AB144" s="147"/>
      <c r="AC144" s="147"/>
      <c r="AD144" s="147"/>
      <c r="AE144" s="147"/>
      <c r="AF144" s="147"/>
      <c r="AG144" s="147" t="s">
        <v>357</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247" t="s">
        <v>867</v>
      </c>
      <c r="D145" s="248"/>
      <c r="E145" s="248"/>
      <c r="F145" s="248"/>
      <c r="G145" s="248"/>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238</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249" t="s">
        <v>868</v>
      </c>
      <c r="D146" s="250"/>
      <c r="E146" s="250"/>
      <c r="F146" s="250"/>
      <c r="G146" s="250"/>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238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outlineLevel="1" x14ac:dyDescent="0.2">
      <c r="A147" s="154"/>
      <c r="B147" s="155"/>
      <c r="C147" s="184" t="s">
        <v>511</v>
      </c>
      <c r="D147" s="159"/>
      <c r="E147" s="160"/>
      <c r="F147" s="161"/>
      <c r="G147" s="161"/>
      <c r="H147" s="156"/>
      <c r="I147" s="156"/>
      <c r="J147" s="156"/>
      <c r="K147" s="156"/>
      <c r="L147" s="156"/>
      <c r="M147" s="156"/>
      <c r="N147" s="156"/>
      <c r="O147" s="156"/>
      <c r="P147" s="156"/>
      <c r="Q147" s="156"/>
      <c r="R147" s="156"/>
      <c r="S147" s="156"/>
      <c r="T147" s="156"/>
      <c r="U147" s="156"/>
      <c r="V147" s="156"/>
      <c r="W147" s="156"/>
      <c r="X147" s="156"/>
      <c r="Y147" s="147"/>
      <c r="Z147" s="147"/>
      <c r="AA147" s="147"/>
      <c r="AB147" s="147"/>
      <c r="AC147" s="147"/>
      <c r="AD147" s="147"/>
      <c r="AE147" s="147"/>
      <c r="AF147" s="147"/>
      <c r="AG147" s="147" t="s">
        <v>238</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row>
    <row r="148" spans="1:60" ht="22.5" outlineLevel="1" x14ac:dyDescent="0.2">
      <c r="A148" s="154"/>
      <c r="B148" s="155"/>
      <c r="C148" s="249" t="s">
        <v>869</v>
      </c>
      <c r="D148" s="250"/>
      <c r="E148" s="250"/>
      <c r="F148" s="250"/>
      <c r="G148" s="250"/>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238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76" t="str">
        <f>C148</f>
        <v>- dodání PD na  dílce  požadovaného  tvaru  a  vlastností,  návrh jeho  skladování,  dopravy  a  osazení  do  definitivní polohy, včetně komplexní technologie výroby a montáže dílců, ošetření a ochrana dílců,</v>
      </c>
      <c r="BB148" s="147"/>
      <c r="BC148" s="147"/>
      <c r="BD148" s="147"/>
      <c r="BE148" s="147"/>
      <c r="BF148" s="147"/>
      <c r="BG148" s="147"/>
      <c r="BH148" s="147"/>
    </row>
    <row r="149" spans="1:60" outlineLevel="1" x14ac:dyDescent="0.2">
      <c r="A149" s="154"/>
      <c r="B149" s="155"/>
      <c r="C149" s="249" t="s">
        <v>852</v>
      </c>
      <c r="D149" s="250"/>
      <c r="E149" s="250"/>
      <c r="F149" s="250"/>
      <c r="G149" s="250"/>
      <c r="H149" s="156"/>
      <c r="I149" s="156"/>
      <c r="J149" s="156"/>
      <c r="K149" s="156"/>
      <c r="L149" s="156"/>
      <c r="M149" s="156"/>
      <c r="N149" s="156"/>
      <c r="O149" s="156"/>
      <c r="P149" s="156"/>
      <c r="Q149" s="156"/>
      <c r="R149" s="156"/>
      <c r="S149" s="156"/>
      <c r="T149" s="156"/>
      <c r="U149" s="156"/>
      <c r="V149" s="156"/>
      <c r="W149" s="156"/>
      <c r="X149" s="156"/>
      <c r="Y149" s="147"/>
      <c r="Z149" s="147"/>
      <c r="AA149" s="147"/>
      <c r="AB149" s="147"/>
      <c r="AC149" s="147"/>
      <c r="AD149" s="147"/>
      <c r="AE149" s="147"/>
      <c r="AF149" s="147"/>
      <c r="AG149" s="147" t="s">
        <v>238</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249" t="s">
        <v>870</v>
      </c>
      <c r="D150" s="250"/>
      <c r="E150" s="250"/>
      <c r="F150" s="250"/>
      <c r="G150" s="250"/>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238</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54"/>
      <c r="B151" s="155"/>
      <c r="C151" s="249" t="s">
        <v>871</v>
      </c>
      <c r="D151" s="250"/>
      <c r="E151" s="250"/>
      <c r="F151" s="250"/>
      <c r="G151" s="250"/>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238</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outlineLevel="1" x14ac:dyDescent="0.2">
      <c r="A152" s="154"/>
      <c r="B152" s="155"/>
      <c r="C152" s="249" t="s">
        <v>872</v>
      </c>
      <c r="D152" s="250"/>
      <c r="E152" s="250"/>
      <c r="F152" s="250"/>
      <c r="G152" s="250"/>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238</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row>
    <row r="153" spans="1:60" ht="22.5" outlineLevel="1" x14ac:dyDescent="0.2">
      <c r="A153" s="154"/>
      <c r="B153" s="155"/>
      <c r="C153" s="249" t="s">
        <v>833</v>
      </c>
      <c r="D153" s="250"/>
      <c r="E153" s="250"/>
      <c r="F153" s="250"/>
      <c r="G153" s="250"/>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238</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76" t="str">
        <f>C153</f>
        <v>- další práce dané případně specifikací k příslušnému prefabrik. dílci (úprava pohledových ploch, příp. rubových ploch, osazení měřících zařízení, zkoušení a měření dílců a pod.).</v>
      </c>
      <c r="BB153" s="147"/>
      <c r="BC153" s="147"/>
      <c r="BD153" s="147"/>
      <c r="BE153" s="147"/>
      <c r="BF153" s="147"/>
      <c r="BG153" s="147"/>
      <c r="BH153" s="147"/>
    </row>
    <row r="154" spans="1:60" outlineLevel="1" x14ac:dyDescent="0.2">
      <c r="A154" s="154"/>
      <c r="B154" s="155"/>
      <c r="C154" s="249" t="s">
        <v>873</v>
      </c>
      <c r="D154" s="250"/>
      <c r="E154" s="250"/>
      <c r="F154" s="250"/>
      <c r="G154" s="250"/>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238</v>
      </c>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180" t="s">
        <v>874</v>
      </c>
      <c r="D155" s="157"/>
      <c r="E155" s="158">
        <v>1</v>
      </c>
      <c r="F155" s="156"/>
      <c r="G155" s="156"/>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176</v>
      </c>
      <c r="AH155" s="147">
        <v>0</v>
      </c>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outlineLevel="1" x14ac:dyDescent="0.2">
      <c r="A156" s="154"/>
      <c r="B156" s="155"/>
      <c r="C156" s="241"/>
      <c r="D156" s="242"/>
      <c r="E156" s="242"/>
      <c r="F156" s="242"/>
      <c r="G156" s="242"/>
      <c r="H156" s="156"/>
      <c r="I156" s="156"/>
      <c r="J156" s="156"/>
      <c r="K156" s="156"/>
      <c r="L156" s="156"/>
      <c r="M156" s="156"/>
      <c r="N156" s="156"/>
      <c r="O156" s="156"/>
      <c r="P156" s="156"/>
      <c r="Q156" s="156"/>
      <c r="R156" s="156"/>
      <c r="S156" s="156"/>
      <c r="T156" s="156"/>
      <c r="U156" s="156"/>
      <c r="V156" s="156"/>
      <c r="W156" s="156"/>
      <c r="X156" s="156"/>
      <c r="Y156" s="147"/>
      <c r="Z156" s="147"/>
      <c r="AA156" s="147"/>
      <c r="AB156" s="147"/>
      <c r="AC156" s="147"/>
      <c r="AD156" s="147"/>
      <c r="AE156" s="147"/>
      <c r="AF156" s="147"/>
      <c r="AG156" s="147" t="s">
        <v>178</v>
      </c>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row>
    <row r="157" spans="1:60" x14ac:dyDescent="0.2">
      <c r="A157" s="163" t="s">
        <v>163</v>
      </c>
      <c r="B157" s="164" t="s">
        <v>112</v>
      </c>
      <c r="C157" s="178" t="s">
        <v>113</v>
      </c>
      <c r="D157" s="165"/>
      <c r="E157" s="166"/>
      <c r="F157" s="167"/>
      <c r="G157" s="167">
        <f>SUMIF(AG158:AG160,"&lt;&gt;NOR",G158:G160)</f>
        <v>0</v>
      </c>
      <c r="H157" s="167"/>
      <c r="I157" s="167">
        <f>SUM(I158:I160)</f>
        <v>0</v>
      </c>
      <c r="J157" s="167"/>
      <c r="K157" s="167">
        <f>SUM(K158:K160)</f>
        <v>0</v>
      </c>
      <c r="L157" s="167"/>
      <c r="M157" s="167">
        <f>SUM(M158:M160)</f>
        <v>0</v>
      </c>
      <c r="N157" s="167"/>
      <c r="O157" s="167">
        <f>SUM(O158:O160)</f>
        <v>0</v>
      </c>
      <c r="P157" s="167"/>
      <c r="Q157" s="167">
        <f>SUM(Q158:Q160)</f>
        <v>0</v>
      </c>
      <c r="R157" s="167"/>
      <c r="S157" s="167"/>
      <c r="T157" s="168"/>
      <c r="U157" s="162"/>
      <c r="V157" s="162">
        <f>SUM(V158:V160)</f>
        <v>0.54</v>
      </c>
      <c r="W157" s="162"/>
      <c r="X157" s="162"/>
      <c r="AG157" t="s">
        <v>164</v>
      </c>
    </row>
    <row r="158" spans="1:60" outlineLevel="1" x14ac:dyDescent="0.2">
      <c r="A158" s="169">
        <v>10</v>
      </c>
      <c r="B158" s="170" t="s">
        <v>403</v>
      </c>
      <c r="C158" s="179" t="s">
        <v>404</v>
      </c>
      <c r="D158" s="171" t="s">
        <v>405</v>
      </c>
      <c r="E158" s="172">
        <v>33.6798</v>
      </c>
      <c r="F158" s="173"/>
      <c r="G158" s="174">
        <f>ROUND(E158*F158,2)</f>
        <v>0</v>
      </c>
      <c r="H158" s="173"/>
      <c r="I158" s="174">
        <f>ROUND(E158*H158,2)</f>
        <v>0</v>
      </c>
      <c r="J158" s="173"/>
      <c r="K158" s="174">
        <f>ROUND(E158*J158,2)</f>
        <v>0</v>
      </c>
      <c r="L158" s="174">
        <v>21</v>
      </c>
      <c r="M158" s="174">
        <f>G158*(1+L158/100)</f>
        <v>0</v>
      </c>
      <c r="N158" s="174">
        <v>0</v>
      </c>
      <c r="O158" s="174">
        <f>ROUND(E158*N158,2)</f>
        <v>0</v>
      </c>
      <c r="P158" s="174">
        <v>0</v>
      </c>
      <c r="Q158" s="174">
        <f>ROUND(E158*P158,2)</f>
        <v>0</v>
      </c>
      <c r="R158" s="174" t="s">
        <v>168</v>
      </c>
      <c r="S158" s="174" t="s">
        <v>169</v>
      </c>
      <c r="T158" s="175" t="s">
        <v>170</v>
      </c>
      <c r="U158" s="156">
        <v>1.6E-2</v>
      </c>
      <c r="V158" s="156">
        <f>ROUND(E158*U158,2)</f>
        <v>0.54</v>
      </c>
      <c r="W158" s="156"/>
      <c r="X158" s="156" t="s">
        <v>406</v>
      </c>
      <c r="Y158" s="147"/>
      <c r="Z158" s="147"/>
      <c r="AA158" s="147"/>
      <c r="AB158" s="147"/>
      <c r="AC158" s="147"/>
      <c r="AD158" s="147"/>
      <c r="AE158" s="147"/>
      <c r="AF158" s="147"/>
      <c r="AG158" s="147" t="s">
        <v>407</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5" t="s">
        <v>408</v>
      </c>
      <c r="D159" s="246"/>
      <c r="E159" s="246"/>
      <c r="F159" s="246"/>
      <c r="G159" s="246"/>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174</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outlineLevel="1" x14ac:dyDescent="0.2">
      <c r="A160" s="154"/>
      <c r="B160" s="155"/>
      <c r="C160" s="241"/>
      <c r="D160" s="242"/>
      <c r="E160" s="242"/>
      <c r="F160" s="242"/>
      <c r="G160" s="242"/>
      <c r="H160" s="156"/>
      <c r="I160" s="156"/>
      <c r="J160" s="156"/>
      <c r="K160" s="156"/>
      <c r="L160" s="156"/>
      <c r="M160" s="156"/>
      <c r="N160" s="156"/>
      <c r="O160" s="156"/>
      <c r="P160" s="156"/>
      <c r="Q160" s="156"/>
      <c r="R160" s="156"/>
      <c r="S160" s="156"/>
      <c r="T160" s="156"/>
      <c r="U160" s="156"/>
      <c r="V160" s="156"/>
      <c r="W160" s="156"/>
      <c r="X160" s="156"/>
      <c r="Y160" s="147"/>
      <c r="Z160" s="147"/>
      <c r="AA160" s="147"/>
      <c r="AB160" s="147"/>
      <c r="AC160" s="147"/>
      <c r="AD160" s="147"/>
      <c r="AE160" s="147"/>
      <c r="AF160" s="147"/>
      <c r="AG160" s="147" t="s">
        <v>178</v>
      </c>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row>
    <row r="161" spans="1:33" x14ac:dyDescent="0.2">
      <c r="A161" s="3"/>
      <c r="B161" s="4"/>
      <c r="C161" s="181"/>
      <c r="D161" s="6"/>
      <c r="E161" s="3"/>
      <c r="F161" s="3"/>
      <c r="G161" s="3"/>
      <c r="H161" s="3"/>
      <c r="I161" s="3"/>
      <c r="J161" s="3"/>
      <c r="K161" s="3"/>
      <c r="L161" s="3"/>
      <c r="M161" s="3"/>
      <c r="N161" s="3"/>
      <c r="O161" s="3"/>
      <c r="P161" s="3"/>
      <c r="Q161" s="3"/>
      <c r="R161" s="3"/>
      <c r="S161" s="3"/>
      <c r="T161" s="3"/>
      <c r="U161" s="3"/>
      <c r="V161" s="3"/>
      <c r="W161" s="3"/>
      <c r="X161" s="3"/>
      <c r="AE161">
        <v>15</v>
      </c>
      <c r="AF161">
        <v>21</v>
      </c>
      <c r="AG161" t="s">
        <v>150</v>
      </c>
    </row>
    <row r="162" spans="1:33" x14ac:dyDescent="0.2">
      <c r="A162" s="150"/>
      <c r="B162" s="151" t="s">
        <v>29</v>
      </c>
      <c r="C162" s="182"/>
      <c r="D162" s="152"/>
      <c r="E162" s="153"/>
      <c r="F162" s="153"/>
      <c r="G162" s="177">
        <f>G8+G13+G25+G138+G143+G157</f>
        <v>0</v>
      </c>
      <c r="H162" s="3"/>
      <c r="I162" s="3"/>
      <c r="J162" s="3"/>
      <c r="K162" s="3"/>
      <c r="L162" s="3"/>
      <c r="M162" s="3"/>
      <c r="N162" s="3"/>
      <c r="O162" s="3"/>
      <c r="P162" s="3"/>
      <c r="Q162" s="3"/>
      <c r="R162" s="3"/>
      <c r="S162" s="3"/>
      <c r="T162" s="3"/>
      <c r="U162" s="3"/>
      <c r="V162" s="3"/>
      <c r="W162" s="3"/>
      <c r="X162" s="3"/>
      <c r="AE162">
        <f>SUMIF(L7:L160,AE161,G7:G160)</f>
        <v>0</v>
      </c>
      <c r="AF162">
        <f>SUMIF(L7:L160,AF161,G7:G160)</f>
        <v>0</v>
      </c>
      <c r="AG162" t="s">
        <v>419</v>
      </c>
    </row>
    <row r="163" spans="1:33" x14ac:dyDescent="0.2">
      <c r="C163" s="183"/>
      <c r="D163" s="10"/>
      <c r="AG163" t="s">
        <v>421</v>
      </c>
    </row>
    <row r="164" spans="1:33" x14ac:dyDescent="0.2">
      <c r="D164" s="10"/>
    </row>
    <row r="165" spans="1:33" x14ac:dyDescent="0.2">
      <c r="D165" s="10"/>
    </row>
    <row r="166" spans="1:33" x14ac:dyDescent="0.2">
      <c r="D166" s="10"/>
    </row>
    <row r="167" spans="1:33" x14ac:dyDescent="0.2">
      <c r="D167" s="10"/>
    </row>
    <row r="168" spans="1:33" x14ac:dyDescent="0.2">
      <c r="D168" s="10"/>
    </row>
    <row r="169" spans="1:33" x14ac:dyDescent="0.2">
      <c r="D169" s="10"/>
    </row>
    <row r="170" spans="1:33" x14ac:dyDescent="0.2">
      <c r="D170" s="10"/>
    </row>
    <row r="171" spans="1:33" x14ac:dyDescent="0.2">
      <c r="D171" s="10"/>
    </row>
    <row r="172" spans="1:33" x14ac:dyDescent="0.2">
      <c r="D172" s="10"/>
    </row>
    <row r="173" spans="1:33" x14ac:dyDescent="0.2">
      <c r="D173" s="10"/>
    </row>
    <row r="174" spans="1:33" x14ac:dyDescent="0.2">
      <c r="D174" s="10"/>
    </row>
    <row r="175" spans="1:33" x14ac:dyDescent="0.2">
      <c r="D175" s="10"/>
    </row>
    <row r="176" spans="1:33"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Wm3TVYM0kaBE9F8t20rqnGCPZaQhi4coy6wdYM/nmGSiCHPmY+ZxlshSXuyv9oir9fYk0tSUndXH0NN+RBuVYQ==" saltValue="5hJyPRXsSfMRnJeAu+diog==" spinCount="100000" sheet="1"/>
  <mergeCells count="126">
    <mergeCell ref="A1:G1"/>
    <mergeCell ref="C2:G2"/>
    <mergeCell ref="C3:G3"/>
    <mergeCell ref="C4:G4"/>
    <mergeCell ref="C10:G10"/>
    <mergeCell ref="C12:G12"/>
    <mergeCell ref="C21:G21"/>
    <mergeCell ref="C22:G22"/>
    <mergeCell ref="C24:G24"/>
    <mergeCell ref="C27:G27"/>
    <mergeCell ref="C28:G28"/>
    <mergeCell ref="C29:G29"/>
    <mergeCell ref="C15:G15"/>
    <mergeCell ref="C16:G16"/>
    <mergeCell ref="C17:G17"/>
    <mergeCell ref="C18:G18"/>
    <mergeCell ref="C19:G19"/>
    <mergeCell ref="C20:G20"/>
    <mergeCell ref="C36:G36"/>
    <mergeCell ref="C37:G37"/>
    <mergeCell ref="C38:G38"/>
    <mergeCell ref="C39:G39"/>
    <mergeCell ref="C40:G40"/>
    <mergeCell ref="C41:G41"/>
    <mergeCell ref="C30:G30"/>
    <mergeCell ref="C31:G31"/>
    <mergeCell ref="C32:G32"/>
    <mergeCell ref="C33:G33"/>
    <mergeCell ref="C34:G34"/>
    <mergeCell ref="C35:G35"/>
    <mergeCell ref="C50:G50"/>
    <mergeCell ref="C51:G51"/>
    <mergeCell ref="C52:G52"/>
    <mergeCell ref="C53:G53"/>
    <mergeCell ref="C54:G54"/>
    <mergeCell ref="C55:G55"/>
    <mergeCell ref="C42:G42"/>
    <mergeCell ref="C43:G43"/>
    <mergeCell ref="C45:G45"/>
    <mergeCell ref="C47:G47"/>
    <mergeCell ref="C48:G48"/>
    <mergeCell ref="C49:G49"/>
    <mergeCell ref="C62:G62"/>
    <mergeCell ref="C63:G63"/>
    <mergeCell ref="C64:G64"/>
    <mergeCell ref="C65:G65"/>
    <mergeCell ref="C68:G68"/>
    <mergeCell ref="C70:G70"/>
    <mergeCell ref="C56:G56"/>
    <mergeCell ref="C57:G57"/>
    <mergeCell ref="C58:G58"/>
    <mergeCell ref="C59:G59"/>
    <mergeCell ref="C60:G60"/>
    <mergeCell ref="C61:G61"/>
    <mergeCell ref="C77:G77"/>
    <mergeCell ref="C78:G78"/>
    <mergeCell ref="C79:G79"/>
    <mergeCell ref="C80:G80"/>
    <mergeCell ref="C81:G81"/>
    <mergeCell ref="C82:G82"/>
    <mergeCell ref="C71:G71"/>
    <mergeCell ref="C72:G72"/>
    <mergeCell ref="C73:G73"/>
    <mergeCell ref="C74:G74"/>
    <mergeCell ref="C75:G75"/>
    <mergeCell ref="C76:G76"/>
    <mergeCell ref="C91:G91"/>
    <mergeCell ref="C93:G93"/>
    <mergeCell ref="C94:G94"/>
    <mergeCell ref="C95:G95"/>
    <mergeCell ref="C96:G96"/>
    <mergeCell ref="C97:G97"/>
    <mergeCell ref="C83:G83"/>
    <mergeCell ref="C84:G84"/>
    <mergeCell ref="C85:G85"/>
    <mergeCell ref="C86:G86"/>
    <mergeCell ref="C87:G87"/>
    <mergeCell ref="C88:G88"/>
    <mergeCell ref="C104:G104"/>
    <mergeCell ref="C105:G105"/>
    <mergeCell ref="C106:G106"/>
    <mergeCell ref="C107:G107"/>
    <mergeCell ref="C108:G108"/>
    <mergeCell ref="C109:G109"/>
    <mergeCell ref="C98:G98"/>
    <mergeCell ref="C99:G99"/>
    <mergeCell ref="C100:G100"/>
    <mergeCell ref="C101:G101"/>
    <mergeCell ref="C102:G102"/>
    <mergeCell ref="C103:G103"/>
    <mergeCell ref="C119:G119"/>
    <mergeCell ref="C120:G120"/>
    <mergeCell ref="C121:G121"/>
    <mergeCell ref="C122:G122"/>
    <mergeCell ref="C123:G123"/>
    <mergeCell ref="C124:G124"/>
    <mergeCell ref="C110:G110"/>
    <mergeCell ref="C111:G111"/>
    <mergeCell ref="C114:G114"/>
    <mergeCell ref="C116:G116"/>
    <mergeCell ref="C117:G117"/>
    <mergeCell ref="C118:G118"/>
    <mergeCell ref="C131:G131"/>
    <mergeCell ref="C132:G132"/>
    <mergeCell ref="C133:G133"/>
    <mergeCell ref="C134:G134"/>
    <mergeCell ref="C137:G137"/>
    <mergeCell ref="C142:G142"/>
    <mergeCell ref="C125:G125"/>
    <mergeCell ref="C126:G126"/>
    <mergeCell ref="C127:G127"/>
    <mergeCell ref="C128:G128"/>
    <mergeCell ref="C129:G129"/>
    <mergeCell ref="C130:G130"/>
    <mergeCell ref="C152:G152"/>
    <mergeCell ref="C153:G153"/>
    <mergeCell ref="C154:G154"/>
    <mergeCell ref="C156:G156"/>
    <mergeCell ref="C159:G159"/>
    <mergeCell ref="C160:G160"/>
    <mergeCell ref="C145:G145"/>
    <mergeCell ref="C146:G146"/>
    <mergeCell ref="C148:G148"/>
    <mergeCell ref="C149:G149"/>
    <mergeCell ref="C150:G150"/>
    <mergeCell ref="C151:G15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52</v>
      </c>
      <c r="C3" s="252" t="s">
        <v>53</v>
      </c>
      <c r="D3" s="253"/>
      <c r="E3" s="253"/>
      <c r="F3" s="253"/>
      <c r="G3" s="254"/>
      <c r="AC3" s="121" t="s">
        <v>139</v>
      </c>
      <c r="AG3" t="s">
        <v>140</v>
      </c>
    </row>
    <row r="4" spans="1:60" ht="24.95" customHeight="1" x14ac:dyDescent="0.2">
      <c r="A4" s="140" t="s">
        <v>9</v>
      </c>
      <c r="B4" s="141" t="s">
        <v>58</v>
      </c>
      <c r="C4" s="255" t="s">
        <v>59</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SUMIF(AG9:AG20,"&lt;&gt;NOR",G9:G20)</f>
        <v>0</v>
      </c>
      <c r="H8" s="167"/>
      <c r="I8" s="167">
        <f>SUM(I9:I20)</f>
        <v>0</v>
      </c>
      <c r="J8" s="167"/>
      <c r="K8" s="167">
        <f>SUM(K9:K20)</f>
        <v>0</v>
      </c>
      <c r="L8" s="167"/>
      <c r="M8" s="167">
        <f>SUM(M9:M20)</f>
        <v>0</v>
      </c>
      <c r="N8" s="167"/>
      <c r="O8" s="167">
        <f>SUM(O9:O20)</f>
        <v>331.2</v>
      </c>
      <c r="P8" s="167"/>
      <c r="Q8" s="167">
        <f>SUM(Q9:Q20)</f>
        <v>0</v>
      </c>
      <c r="R8" s="167"/>
      <c r="S8" s="167"/>
      <c r="T8" s="168"/>
      <c r="U8" s="162"/>
      <c r="V8" s="162">
        <f>SUM(V9:V20)</f>
        <v>158.69999999999999</v>
      </c>
      <c r="W8" s="162"/>
      <c r="X8" s="162"/>
      <c r="AG8" t="s">
        <v>164</v>
      </c>
    </row>
    <row r="9" spans="1:60" ht="22.5" outlineLevel="1" x14ac:dyDescent="0.2">
      <c r="A9" s="169">
        <v>1</v>
      </c>
      <c r="B9" s="170" t="s">
        <v>903</v>
      </c>
      <c r="C9" s="179" t="s">
        <v>904</v>
      </c>
      <c r="D9" s="171" t="s">
        <v>243</v>
      </c>
      <c r="E9" s="172">
        <v>138</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1.1499999999999999</v>
      </c>
      <c r="V9" s="156">
        <f>ROUND(E9*U9,2)</f>
        <v>158.69999999999999</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outlineLevel="1" x14ac:dyDescent="0.2">
      <c r="A10" s="154"/>
      <c r="B10" s="155"/>
      <c r="C10" s="245" t="s">
        <v>905</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row>
    <row r="11" spans="1:60" outlineLevel="1" x14ac:dyDescent="0.2">
      <c r="A11" s="154"/>
      <c r="B11" s="155"/>
      <c r="C11" s="249" t="s">
        <v>906</v>
      </c>
      <c r="D11" s="250"/>
      <c r="E11" s="250"/>
      <c r="F11" s="250"/>
      <c r="G11" s="250"/>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238</v>
      </c>
      <c r="AH11" s="147"/>
      <c r="AI11" s="147"/>
      <c r="AJ11" s="147"/>
      <c r="AK11" s="147"/>
      <c r="AL11" s="147"/>
      <c r="AM11" s="147"/>
      <c r="AN11" s="147"/>
      <c r="AO11" s="147"/>
      <c r="AP11" s="147"/>
      <c r="AQ11" s="147"/>
      <c r="AR11" s="147"/>
      <c r="AS11" s="147"/>
      <c r="AT11" s="147"/>
      <c r="AU11" s="147"/>
      <c r="AV11" s="147"/>
      <c r="AW11" s="147"/>
      <c r="AX11" s="147"/>
      <c r="AY11" s="147"/>
      <c r="AZ11" s="147"/>
      <c r="BA11" s="176" t="str">
        <f>C11</f>
        <v>Položka obsahuje přemístění materiálu pro zásyp ze vzdálenosti do 15 m od hrany zasypávaného prostoru - bez použití strojů.</v>
      </c>
      <c r="BB11" s="147"/>
      <c r="BC11" s="147"/>
      <c r="BD11" s="147"/>
      <c r="BE11" s="147"/>
      <c r="BF11" s="147"/>
      <c r="BG11" s="147"/>
      <c r="BH11" s="147"/>
    </row>
    <row r="12" spans="1:60" outlineLevel="1" x14ac:dyDescent="0.2">
      <c r="A12" s="154"/>
      <c r="B12" s="155"/>
      <c r="C12" s="249" t="s">
        <v>907</v>
      </c>
      <c r="D12" s="250"/>
      <c r="E12" s="250"/>
      <c r="F12" s="250"/>
      <c r="G12" s="250"/>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238</v>
      </c>
      <c r="AH12" s="147"/>
      <c r="AI12" s="147"/>
      <c r="AJ12" s="147"/>
      <c r="AK12" s="147"/>
      <c r="AL12" s="147"/>
      <c r="AM12" s="147"/>
      <c r="AN12" s="147"/>
      <c r="AO12" s="147"/>
      <c r="AP12" s="147"/>
      <c r="AQ12" s="147"/>
      <c r="AR12" s="147"/>
      <c r="AS12" s="147"/>
      <c r="AT12" s="147"/>
      <c r="AU12" s="147"/>
      <c r="AV12" s="147"/>
      <c r="AW12" s="147"/>
      <c r="AX12" s="147"/>
      <c r="AY12" s="147"/>
      <c r="AZ12" s="147"/>
      <c r="BA12" s="176" t="str">
        <f>C12</f>
        <v>Položka je určena pro sypané konstrukce vyplňující prostor pod úrovní terénu v prostorách, kde není možné použít těžkou mechanizaci.</v>
      </c>
      <c r="BB12" s="147"/>
      <c r="BC12" s="147"/>
      <c r="BD12" s="147"/>
      <c r="BE12" s="147"/>
      <c r="BF12" s="147"/>
      <c r="BG12" s="147"/>
      <c r="BH12" s="147"/>
    </row>
    <row r="13" spans="1:60" outlineLevel="1" x14ac:dyDescent="0.2">
      <c r="A13" s="154"/>
      <c r="B13" s="155"/>
      <c r="C13" s="184" t="s">
        <v>511</v>
      </c>
      <c r="D13" s="159"/>
      <c r="E13" s="160"/>
      <c r="F13" s="161"/>
      <c r="G13" s="161"/>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238</v>
      </c>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ht="33.75" outlineLevel="1" x14ac:dyDescent="0.2">
      <c r="A14" s="154"/>
      <c r="B14" s="155"/>
      <c r="C14" s="249" t="s">
        <v>452</v>
      </c>
      <c r="D14" s="250"/>
      <c r="E14" s="250"/>
      <c r="F14" s="250"/>
      <c r="G14" s="250"/>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238</v>
      </c>
      <c r="AH14" s="147"/>
      <c r="AI14" s="147"/>
      <c r="AJ14" s="147"/>
      <c r="AK14" s="147"/>
      <c r="AL14" s="147"/>
      <c r="AM14" s="147"/>
      <c r="AN14" s="147"/>
      <c r="AO14" s="147"/>
      <c r="AP14" s="147"/>
      <c r="AQ14" s="147"/>
      <c r="AR14" s="147"/>
      <c r="AS14" s="147"/>
      <c r="AT14" s="147"/>
      <c r="AU14" s="147"/>
      <c r="AV14" s="147"/>
      <c r="AW14" s="147"/>
      <c r="AX14" s="147"/>
      <c r="AY14" s="147"/>
      <c r="AZ14" s="147"/>
      <c r="BA14" s="176" t="str">
        <f>C14</f>
        <v>- prostor mezi novými opěrnými zídkami a stávajícímu objektu bude vyplněn z čísti násypem z kačírku a tento prostor bude opatřen drenážním potrubím Ř150mm, toto drenážní potrubí bude provedeno i před základovým pásem zídky a drenáže budou svedeny spádem cca 1% do revizních šachet Ř600mm</v>
      </c>
      <c r="BB14" s="147"/>
      <c r="BC14" s="147"/>
      <c r="BD14" s="147"/>
      <c r="BE14" s="147"/>
      <c r="BF14" s="147"/>
      <c r="BG14" s="147"/>
      <c r="BH14" s="147"/>
    </row>
    <row r="15" spans="1:60" outlineLevel="1" x14ac:dyDescent="0.2">
      <c r="A15" s="154"/>
      <c r="B15" s="155"/>
      <c r="C15" s="180" t="s">
        <v>908</v>
      </c>
      <c r="D15" s="157"/>
      <c r="E15" s="158">
        <v>138</v>
      </c>
      <c r="F15" s="156"/>
      <c r="G15" s="156"/>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176</v>
      </c>
      <c r="AH15" s="147">
        <v>0</v>
      </c>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54"/>
      <c r="B16" s="155"/>
      <c r="C16" s="241"/>
      <c r="D16" s="242"/>
      <c r="E16" s="242"/>
      <c r="F16" s="242"/>
      <c r="G16" s="242"/>
      <c r="H16" s="156"/>
      <c r="I16" s="156"/>
      <c r="J16" s="156"/>
      <c r="K16" s="156"/>
      <c r="L16" s="156"/>
      <c r="M16" s="156"/>
      <c r="N16" s="156"/>
      <c r="O16" s="156"/>
      <c r="P16" s="156"/>
      <c r="Q16" s="156"/>
      <c r="R16" s="156"/>
      <c r="S16" s="156"/>
      <c r="T16" s="156"/>
      <c r="U16" s="156"/>
      <c r="V16" s="156"/>
      <c r="W16" s="156"/>
      <c r="X16" s="156"/>
      <c r="Y16" s="147"/>
      <c r="Z16" s="147"/>
      <c r="AA16" s="147"/>
      <c r="AB16" s="147"/>
      <c r="AC16" s="147"/>
      <c r="AD16" s="147"/>
      <c r="AE16" s="147"/>
      <c r="AF16" s="147"/>
      <c r="AG16" s="147" t="s">
        <v>178</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outlineLevel="1" x14ac:dyDescent="0.2">
      <c r="A17" s="169">
        <v>2</v>
      </c>
      <c r="B17" s="170" t="s">
        <v>909</v>
      </c>
      <c r="C17" s="179" t="s">
        <v>910</v>
      </c>
      <c r="D17" s="171" t="s">
        <v>405</v>
      </c>
      <c r="E17" s="172">
        <v>331.2</v>
      </c>
      <c r="F17" s="173"/>
      <c r="G17" s="174">
        <f>ROUND(E17*F17,2)</f>
        <v>0</v>
      </c>
      <c r="H17" s="173"/>
      <c r="I17" s="174">
        <f>ROUND(E17*H17,2)</f>
        <v>0</v>
      </c>
      <c r="J17" s="173"/>
      <c r="K17" s="174">
        <f>ROUND(E17*J17,2)</f>
        <v>0</v>
      </c>
      <c r="L17" s="174">
        <v>21</v>
      </c>
      <c r="M17" s="174">
        <f>G17*(1+L17/100)</f>
        <v>0</v>
      </c>
      <c r="N17" s="174">
        <v>1</v>
      </c>
      <c r="O17" s="174">
        <f>ROUND(E17*N17,2)</f>
        <v>331.2</v>
      </c>
      <c r="P17" s="174">
        <v>0</v>
      </c>
      <c r="Q17" s="174">
        <f>ROUND(E17*P17,2)</f>
        <v>0</v>
      </c>
      <c r="R17" s="174" t="s">
        <v>436</v>
      </c>
      <c r="S17" s="174" t="s">
        <v>169</v>
      </c>
      <c r="T17" s="175" t="s">
        <v>170</v>
      </c>
      <c r="U17" s="156">
        <v>0</v>
      </c>
      <c r="V17" s="156">
        <f>ROUND(E17*U17,2)</f>
        <v>0</v>
      </c>
      <c r="W17" s="156"/>
      <c r="X17" s="156" t="s">
        <v>437</v>
      </c>
      <c r="Y17" s="147"/>
      <c r="Z17" s="147"/>
      <c r="AA17" s="147"/>
      <c r="AB17" s="147"/>
      <c r="AC17" s="147"/>
      <c r="AD17" s="147"/>
      <c r="AE17" s="147"/>
      <c r="AF17" s="147"/>
      <c r="AG17" s="147" t="s">
        <v>438</v>
      </c>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row>
    <row r="18" spans="1:60" ht="33.75" outlineLevel="1" x14ac:dyDescent="0.2">
      <c r="A18" s="154"/>
      <c r="B18" s="155"/>
      <c r="C18" s="247" t="s">
        <v>452</v>
      </c>
      <c r="D18" s="248"/>
      <c r="E18" s="248"/>
      <c r="F18" s="248"/>
      <c r="G18" s="248"/>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238</v>
      </c>
      <c r="AH18" s="147"/>
      <c r="AI18" s="147"/>
      <c r="AJ18" s="147"/>
      <c r="AK18" s="147"/>
      <c r="AL18" s="147"/>
      <c r="AM18" s="147"/>
      <c r="AN18" s="147"/>
      <c r="AO18" s="147"/>
      <c r="AP18" s="147"/>
      <c r="AQ18" s="147"/>
      <c r="AR18" s="147"/>
      <c r="AS18" s="147"/>
      <c r="AT18" s="147"/>
      <c r="AU18" s="147"/>
      <c r="AV18" s="147"/>
      <c r="AW18" s="147"/>
      <c r="AX18" s="147"/>
      <c r="AY18" s="147"/>
      <c r="AZ18" s="147"/>
      <c r="BA18" s="176" t="str">
        <f>C18</f>
        <v>- prostor mezi novými opěrnými zídkami a stávajícímu objektu bude vyplněn z čísti násypem z kačírku a tento prostor bude opatřen drenážním potrubím Ř150mm, toto drenážní potrubí bude provedeno i před základovým pásem zídky a drenáže budou svedeny spádem cca 1% do revizních šachet Ř600mm</v>
      </c>
      <c r="BB18" s="147"/>
      <c r="BC18" s="147"/>
      <c r="BD18" s="147"/>
      <c r="BE18" s="147"/>
      <c r="BF18" s="147"/>
      <c r="BG18" s="147"/>
      <c r="BH18" s="147"/>
    </row>
    <row r="19" spans="1:60" outlineLevel="1" x14ac:dyDescent="0.2">
      <c r="A19" s="154"/>
      <c r="B19" s="155"/>
      <c r="C19" s="180" t="s">
        <v>911</v>
      </c>
      <c r="D19" s="157"/>
      <c r="E19" s="158">
        <v>331.2</v>
      </c>
      <c r="F19" s="156"/>
      <c r="G19" s="156"/>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176</v>
      </c>
      <c r="AH19" s="147">
        <v>0</v>
      </c>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outlineLevel="1" x14ac:dyDescent="0.2">
      <c r="A20" s="154"/>
      <c r="B20" s="155"/>
      <c r="C20" s="241"/>
      <c r="D20" s="242"/>
      <c r="E20" s="242"/>
      <c r="F20" s="242"/>
      <c r="G20" s="242"/>
      <c r="H20" s="156"/>
      <c r="I20" s="156"/>
      <c r="J20" s="156"/>
      <c r="K20" s="156"/>
      <c r="L20" s="156"/>
      <c r="M20" s="156"/>
      <c r="N20" s="156"/>
      <c r="O20" s="156"/>
      <c r="P20" s="156"/>
      <c r="Q20" s="156"/>
      <c r="R20" s="156"/>
      <c r="S20" s="156"/>
      <c r="T20" s="156"/>
      <c r="U20" s="156"/>
      <c r="V20" s="156"/>
      <c r="W20" s="156"/>
      <c r="X20" s="156"/>
      <c r="Y20" s="147"/>
      <c r="Z20" s="147"/>
      <c r="AA20" s="147"/>
      <c r="AB20" s="147"/>
      <c r="AC20" s="147"/>
      <c r="AD20" s="147"/>
      <c r="AE20" s="147"/>
      <c r="AF20" s="147"/>
      <c r="AG20" s="147" t="s">
        <v>178</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x14ac:dyDescent="0.2">
      <c r="A21" s="163" t="s">
        <v>163</v>
      </c>
      <c r="B21" s="164" t="s">
        <v>86</v>
      </c>
      <c r="C21" s="178" t="s">
        <v>87</v>
      </c>
      <c r="D21" s="165"/>
      <c r="E21" s="166"/>
      <c r="F21" s="167"/>
      <c r="G21" s="167">
        <f>SUMIF(AG22:AG116,"&lt;&gt;NOR",G22:G116)</f>
        <v>0</v>
      </c>
      <c r="H21" s="167"/>
      <c r="I21" s="167">
        <f>SUM(I22:I116)</f>
        <v>0</v>
      </c>
      <c r="J21" s="167"/>
      <c r="K21" s="167">
        <f>SUM(K22:K116)</f>
        <v>0</v>
      </c>
      <c r="L21" s="167"/>
      <c r="M21" s="167">
        <f>SUM(M22:M116)</f>
        <v>0</v>
      </c>
      <c r="N21" s="167"/>
      <c r="O21" s="167">
        <f>SUM(O22:O116)</f>
        <v>152.14000000000001</v>
      </c>
      <c r="P21" s="167"/>
      <c r="Q21" s="167">
        <f>SUM(Q22:Q116)</f>
        <v>0</v>
      </c>
      <c r="R21" s="167"/>
      <c r="S21" s="167"/>
      <c r="T21" s="168"/>
      <c r="U21" s="162"/>
      <c r="V21" s="162">
        <f>SUM(V22:V116)</f>
        <v>188.42</v>
      </c>
      <c r="W21" s="162"/>
      <c r="X21" s="162"/>
      <c r="AG21" t="s">
        <v>164</v>
      </c>
    </row>
    <row r="22" spans="1:60" outlineLevel="1" x14ac:dyDescent="0.2">
      <c r="A22" s="169">
        <v>3</v>
      </c>
      <c r="B22" s="170" t="s">
        <v>912</v>
      </c>
      <c r="C22" s="179" t="s">
        <v>913</v>
      </c>
      <c r="D22" s="171" t="s">
        <v>167</v>
      </c>
      <c r="E22" s="172">
        <v>70.75</v>
      </c>
      <c r="F22" s="173"/>
      <c r="G22" s="174">
        <f>ROUND(E22*F22,2)</f>
        <v>0</v>
      </c>
      <c r="H22" s="173"/>
      <c r="I22" s="174">
        <f>ROUND(E22*H22,2)</f>
        <v>0</v>
      </c>
      <c r="J22" s="173"/>
      <c r="K22" s="174">
        <f>ROUND(E22*J22,2)</f>
        <v>0</v>
      </c>
      <c r="L22" s="174">
        <v>21</v>
      </c>
      <c r="M22" s="174">
        <f>G22*(1+L22/100)</f>
        <v>0</v>
      </c>
      <c r="N22" s="174">
        <v>0.74</v>
      </c>
      <c r="O22" s="174">
        <f>ROUND(E22*N22,2)</f>
        <v>52.36</v>
      </c>
      <c r="P22" s="174">
        <v>0</v>
      </c>
      <c r="Q22" s="174">
        <f>ROUND(E22*P22,2)</f>
        <v>0</v>
      </c>
      <c r="R22" s="174" t="s">
        <v>444</v>
      </c>
      <c r="S22" s="174" t="s">
        <v>169</v>
      </c>
      <c r="T22" s="175" t="s">
        <v>170</v>
      </c>
      <c r="U22" s="156">
        <v>1.1000000000000001</v>
      </c>
      <c r="V22" s="156">
        <f>ROUND(E22*U22,2)</f>
        <v>77.83</v>
      </c>
      <c r="W22" s="156"/>
      <c r="X22" s="156" t="s">
        <v>171</v>
      </c>
      <c r="Y22" s="147"/>
      <c r="Z22" s="147"/>
      <c r="AA22" s="147"/>
      <c r="AB22" s="147"/>
      <c r="AC22" s="147"/>
      <c r="AD22" s="147"/>
      <c r="AE22" s="147"/>
      <c r="AF22" s="147"/>
      <c r="AG22" s="147" t="s">
        <v>172</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outlineLevel="1" x14ac:dyDescent="0.2">
      <c r="A23" s="154"/>
      <c r="B23" s="155"/>
      <c r="C23" s="245" t="s">
        <v>914</v>
      </c>
      <c r="D23" s="246"/>
      <c r="E23" s="246"/>
      <c r="F23" s="246"/>
      <c r="G23" s="246"/>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174</v>
      </c>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180" t="s">
        <v>915</v>
      </c>
      <c r="D24" s="157"/>
      <c r="E24" s="158"/>
      <c r="F24" s="156"/>
      <c r="G24" s="15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176</v>
      </c>
      <c r="AH24" s="147">
        <v>0</v>
      </c>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180" t="s">
        <v>916</v>
      </c>
      <c r="D25" s="157"/>
      <c r="E25" s="158">
        <v>36</v>
      </c>
      <c r="F25" s="156"/>
      <c r="G25" s="156"/>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176</v>
      </c>
      <c r="AH25" s="147">
        <v>0</v>
      </c>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180" t="s">
        <v>917</v>
      </c>
      <c r="D26" s="157"/>
      <c r="E26" s="158">
        <v>0.375</v>
      </c>
      <c r="F26" s="156"/>
      <c r="G26" s="156"/>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176</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918</v>
      </c>
      <c r="D27" s="157"/>
      <c r="E27" s="158"/>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180" t="s">
        <v>919</v>
      </c>
      <c r="D28" s="157"/>
      <c r="E28" s="158">
        <v>25.625</v>
      </c>
      <c r="F28" s="156"/>
      <c r="G28" s="156"/>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176</v>
      </c>
      <c r="AH28" s="147">
        <v>0</v>
      </c>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54"/>
      <c r="B29" s="155"/>
      <c r="C29" s="180" t="s">
        <v>917</v>
      </c>
      <c r="D29" s="157"/>
      <c r="E29" s="158">
        <v>0.375</v>
      </c>
      <c r="F29" s="156"/>
      <c r="G29" s="156"/>
      <c r="H29" s="156"/>
      <c r="I29" s="156"/>
      <c r="J29" s="156"/>
      <c r="K29" s="156"/>
      <c r="L29" s="156"/>
      <c r="M29" s="156"/>
      <c r="N29" s="156"/>
      <c r="O29" s="156"/>
      <c r="P29" s="156"/>
      <c r="Q29" s="156"/>
      <c r="R29" s="156"/>
      <c r="S29" s="156"/>
      <c r="T29" s="156"/>
      <c r="U29" s="156"/>
      <c r="V29" s="156"/>
      <c r="W29" s="156"/>
      <c r="X29" s="156"/>
      <c r="Y29" s="147"/>
      <c r="Z29" s="147"/>
      <c r="AA29" s="147"/>
      <c r="AB29" s="147"/>
      <c r="AC29" s="147"/>
      <c r="AD29" s="147"/>
      <c r="AE29" s="147"/>
      <c r="AF29" s="147"/>
      <c r="AG29" s="147" t="s">
        <v>176</v>
      </c>
      <c r="AH29" s="147">
        <v>0</v>
      </c>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180" t="s">
        <v>920</v>
      </c>
      <c r="D30" s="157"/>
      <c r="E30" s="158"/>
      <c r="F30" s="156"/>
      <c r="G30" s="156"/>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176</v>
      </c>
      <c r="AH30" s="147">
        <v>0</v>
      </c>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180" t="s">
        <v>921</v>
      </c>
      <c r="D31" s="157"/>
      <c r="E31" s="158">
        <v>8.125</v>
      </c>
      <c r="F31" s="156"/>
      <c r="G31" s="156"/>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176</v>
      </c>
      <c r="AH31" s="147">
        <v>0</v>
      </c>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54"/>
      <c r="B32" s="155"/>
      <c r="C32" s="180" t="s">
        <v>922</v>
      </c>
      <c r="D32" s="157"/>
      <c r="E32" s="158">
        <v>0.25</v>
      </c>
      <c r="F32" s="156"/>
      <c r="G32" s="156"/>
      <c r="H32" s="156"/>
      <c r="I32" s="156"/>
      <c r="J32" s="156"/>
      <c r="K32" s="156"/>
      <c r="L32" s="156"/>
      <c r="M32" s="156"/>
      <c r="N32" s="156"/>
      <c r="O32" s="156"/>
      <c r="P32" s="156"/>
      <c r="Q32" s="156"/>
      <c r="R32" s="156"/>
      <c r="S32" s="156"/>
      <c r="T32" s="156"/>
      <c r="U32" s="156"/>
      <c r="V32" s="156"/>
      <c r="W32" s="156"/>
      <c r="X32" s="156"/>
      <c r="Y32" s="147"/>
      <c r="Z32" s="147"/>
      <c r="AA32" s="147"/>
      <c r="AB32" s="147"/>
      <c r="AC32" s="147"/>
      <c r="AD32" s="147"/>
      <c r="AE32" s="147"/>
      <c r="AF32" s="147"/>
      <c r="AG32" s="147" t="s">
        <v>176</v>
      </c>
      <c r="AH32" s="147">
        <v>0</v>
      </c>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241"/>
      <c r="D33" s="242"/>
      <c r="E33" s="242"/>
      <c r="F33" s="242"/>
      <c r="G33" s="242"/>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178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ht="22.5" outlineLevel="1" x14ac:dyDescent="0.2">
      <c r="A34" s="169">
        <v>4</v>
      </c>
      <c r="B34" s="170" t="s">
        <v>923</v>
      </c>
      <c r="C34" s="179" t="s">
        <v>924</v>
      </c>
      <c r="D34" s="171" t="s">
        <v>243</v>
      </c>
      <c r="E34" s="172">
        <v>14.25</v>
      </c>
      <c r="F34" s="173"/>
      <c r="G34" s="174">
        <f>ROUND(E34*F34,2)</f>
        <v>0</v>
      </c>
      <c r="H34" s="173"/>
      <c r="I34" s="174">
        <f>ROUND(E34*H34,2)</f>
        <v>0</v>
      </c>
      <c r="J34" s="173"/>
      <c r="K34" s="174">
        <f>ROUND(E34*J34,2)</f>
        <v>0</v>
      </c>
      <c r="L34" s="174">
        <v>21</v>
      </c>
      <c r="M34" s="174">
        <f>G34*(1+L34/100)</f>
        <v>0</v>
      </c>
      <c r="N34" s="174">
        <v>2.5249999999999999</v>
      </c>
      <c r="O34" s="174">
        <f>ROUND(E34*N34,2)</f>
        <v>35.979999999999997</v>
      </c>
      <c r="P34" s="174">
        <v>0</v>
      </c>
      <c r="Q34" s="174">
        <f>ROUND(E34*P34,2)</f>
        <v>0</v>
      </c>
      <c r="R34" s="174" t="s">
        <v>444</v>
      </c>
      <c r="S34" s="174" t="s">
        <v>169</v>
      </c>
      <c r="T34" s="175" t="s">
        <v>170</v>
      </c>
      <c r="U34" s="156">
        <v>0.48</v>
      </c>
      <c r="V34" s="156">
        <f>ROUND(E34*U34,2)</f>
        <v>6.84</v>
      </c>
      <c r="W34" s="156"/>
      <c r="X34" s="156" t="s">
        <v>171</v>
      </c>
      <c r="Y34" s="147"/>
      <c r="Z34" s="147"/>
      <c r="AA34" s="147"/>
      <c r="AB34" s="147"/>
      <c r="AC34" s="147"/>
      <c r="AD34" s="147"/>
      <c r="AE34" s="147"/>
      <c r="AF34" s="147"/>
      <c r="AG34" s="147" t="s">
        <v>172</v>
      </c>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5" t="s">
        <v>925</v>
      </c>
      <c r="D35" s="246"/>
      <c r="E35" s="246"/>
      <c r="F35" s="246"/>
      <c r="G35" s="246"/>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174</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54"/>
      <c r="B36" s="155"/>
      <c r="C36" s="180" t="s">
        <v>926</v>
      </c>
      <c r="D36" s="157"/>
      <c r="E36" s="158"/>
      <c r="F36" s="156"/>
      <c r="G36" s="156"/>
      <c r="H36" s="156"/>
      <c r="I36" s="156"/>
      <c r="J36" s="156"/>
      <c r="K36" s="156"/>
      <c r="L36" s="156"/>
      <c r="M36" s="156"/>
      <c r="N36" s="156"/>
      <c r="O36" s="156"/>
      <c r="P36" s="156"/>
      <c r="Q36" s="156"/>
      <c r="R36" s="156"/>
      <c r="S36" s="156"/>
      <c r="T36" s="156"/>
      <c r="U36" s="156"/>
      <c r="V36" s="156"/>
      <c r="W36" s="156"/>
      <c r="X36" s="156"/>
      <c r="Y36" s="147"/>
      <c r="Z36" s="147"/>
      <c r="AA36" s="147"/>
      <c r="AB36" s="147"/>
      <c r="AC36" s="147"/>
      <c r="AD36" s="147"/>
      <c r="AE36" s="147"/>
      <c r="AF36" s="147"/>
      <c r="AG36" s="147" t="s">
        <v>176</v>
      </c>
      <c r="AH36" s="147">
        <v>0</v>
      </c>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180" t="s">
        <v>927</v>
      </c>
      <c r="D37" s="157"/>
      <c r="E37" s="158"/>
      <c r="F37" s="156"/>
      <c r="G37" s="156"/>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176</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180" t="s">
        <v>928</v>
      </c>
      <c r="D38" s="157"/>
      <c r="E38" s="158">
        <v>5.95</v>
      </c>
      <c r="F38" s="156"/>
      <c r="G38" s="156"/>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176</v>
      </c>
      <c r="AH38" s="147">
        <v>0</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180" t="s">
        <v>929</v>
      </c>
      <c r="D39" s="157"/>
      <c r="E39" s="158">
        <v>6.125</v>
      </c>
      <c r="F39" s="156"/>
      <c r="G39" s="156"/>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176</v>
      </c>
      <c r="AH39" s="147">
        <v>0</v>
      </c>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180" t="s">
        <v>930</v>
      </c>
      <c r="D40" s="157"/>
      <c r="E40" s="158">
        <v>2.1749999999999998</v>
      </c>
      <c r="F40" s="156"/>
      <c r="G40" s="156"/>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176</v>
      </c>
      <c r="AH40" s="147">
        <v>0</v>
      </c>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1"/>
      <c r="D41" s="242"/>
      <c r="E41" s="242"/>
      <c r="F41" s="242"/>
      <c r="G41" s="242"/>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178</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69">
        <v>5</v>
      </c>
      <c r="B42" s="170" t="s">
        <v>746</v>
      </c>
      <c r="C42" s="179" t="s">
        <v>747</v>
      </c>
      <c r="D42" s="171" t="s">
        <v>167</v>
      </c>
      <c r="E42" s="172">
        <v>29.25</v>
      </c>
      <c r="F42" s="173"/>
      <c r="G42" s="174">
        <f>ROUND(E42*F42,2)</f>
        <v>0</v>
      </c>
      <c r="H42" s="173"/>
      <c r="I42" s="174">
        <f>ROUND(E42*H42,2)</f>
        <v>0</v>
      </c>
      <c r="J42" s="173"/>
      <c r="K42" s="174">
        <f>ROUND(E42*J42,2)</f>
        <v>0</v>
      </c>
      <c r="L42" s="174">
        <v>21</v>
      </c>
      <c r="M42" s="174">
        <f>G42*(1+L42/100)</f>
        <v>0</v>
      </c>
      <c r="N42" s="174">
        <v>3.916E-2</v>
      </c>
      <c r="O42" s="174">
        <f>ROUND(E42*N42,2)</f>
        <v>1.1499999999999999</v>
      </c>
      <c r="P42" s="174">
        <v>0</v>
      </c>
      <c r="Q42" s="174">
        <f>ROUND(E42*P42,2)</f>
        <v>0</v>
      </c>
      <c r="R42" s="174" t="s">
        <v>444</v>
      </c>
      <c r="S42" s="174" t="s">
        <v>169</v>
      </c>
      <c r="T42" s="175" t="s">
        <v>170</v>
      </c>
      <c r="U42" s="156">
        <v>1.05</v>
      </c>
      <c r="V42" s="156">
        <f>ROUND(E42*U42,2)</f>
        <v>30.71</v>
      </c>
      <c r="W42" s="156"/>
      <c r="X42" s="156" t="s">
        <v>171</v>
      </c>
      <c r="Y42" s="147"/>
      <c r="Z42" s="147"/>
      <c r="AA42" s="147"/>
      <c r="AB42" s="147"/>
      <c r="AC42" s="147"/>
      <c r="AD42" s="147"/>
      <c r="AE42" s="147"/>
      <c r="AF42" s="147"/>
      <c r="AG42" s="147" t="s">
        <v>172</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ht="22.5" outlineLevel="1" x14ac:dyDescent="0.2">
      <c r="A43" s="154"/>
      <c r="B43" s="155"/>
      <c r="C43" s="245" t="s">
        <v>748</v>
      </c>
      <c r="D43" s="246"/>
      <c r="E43" s="246"/>
      <c r="F43" s="246"/>
      <c r="G43" s="246"/>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174</v>
      </c>
      <c r="AH43" s="147"/>
      <c r="AI43" s="147"/>
      <c r="AJ43" s="147"/>
      <c r="AK43" s="147"/>
      <c r="AL43" s="147"/>
      <c r="AM43" s="147"/>
      <c r="AN43" s="147"/>
      <c r="AO43" s="147"/>
      <c r="AP43" s="147"/>
      <c r="AQ43" s="147"/>
      <c r="AR43" s="147"/>
      <c r="AS43" s="147"/>
      <c r="AT43" s="147"/>
      <c r="AU43" s="147"/>
      <c r="AV43" s="147"/>
      <c r="AW43" s="147"/>
      <c r="AX43" s="147"/>
      <c r="AY43" s="147"/>
      <c r="AZ43" s="147"/>
      <c r="BA43" s="176" t="str">
        <f>C43</f>
        <v>svislé nebo šikmé (odkloněné), půdorysně přímé nebo zalomené, stěn základových pasů ve volných nebo zapažených jámách, rýhách, šachtách, včetně případných vzpěr,</v>
      </c>
      <c r="BB43" s="147"/>
      <c r="BC43" s="147"/>
      <c r="BD43" s="147"/>
      <c r="BE43" s="147"/>
      <c r="BF43" s="147"/>
      <c r="BG43" s="147"/>
      <c r="BH43" s="147"/>
    </row>
    <row r="44" spans="1:60" outlineLevel="1" x14ac:dyDescent="0.2">
      <c r="A44" s="154"/>
      <c r="B44" s="155"/>
      <c r="C44" s="180" t="s">
        <v>927</v>
      </c>
      <c r="D44" s="157"/>
      <c r="E44" s="158"/>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180" t="s">
        <v>931</v>
      </c>
      <c r="D45" s="157"/>
      <c r="E45" s="158">
        <v>12.4</v>
      </c>
      <c r="F45" s="156"/>
      <c r="G45" s="156"/>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180" t="s">
        <v>932</v>
      </c>
      <c r="D46" s="157"/>
      <c r="E46" s="158">
        <v>11.5</v>
      </c>
      <c r="F46" s="156"/>
      <c r="G46" s="156"/>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176</v>
      </c>
      <c r="AH46" s="147">
        <v>0</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outlineLevel="1" x14ac:dyDescent="0.2">
      <c r="A47" s="154"/>
      <c r="B47" s="155"/>
      <c r="C47" s="180" t="s">
        <v>933</v>
      </c>
      <c r="D47" s="157"/>
      <c r="E47" s="158">
        <v>5.35</v>
      </c>
      <c r="F47" s="156"/>
      <c r="G47" s="156"/>
      <c r="H47" s="156"/>
      <c r="I47" s="156"/>
      <c r="J47" s="156"/>
      <c r="K47" s="156"/>
      <c r="L47" s="156"/>
      <c r="M47" s="156"/>
      <c r="N47" s="156"/>
      <c r="O47" s="156"/>
      <c r="P47" s="156"/>
      <c r="Q47" s="156"/>
      <c r="R47" s="156"/>
      <c r="S47" s="156"/>
      <c r="T47" s="156"/>
      <c r="U47" s="156"/>
      <c r="V47" s="156"/>
      <c r="W47" s="156"/>
      <c r="X47" s="156"/>
      <c r="Y47" s="147"/>
      <c r="Z47" s="147"/>
      <c r="AA47" s="147"/>
      <c r="AB47" s="147"/>
      <c r="AC47" s="147"/>
      <c r="AD47" s="147"/>
      <c r="AE47" s="147"/>
      <c r="AF47" s="147"/>
      <c r="AG47" s="147" t="s">
        <v>176</v>
      </c>
      <c r="AH47" s="147">
        <v>0</v>
      </c>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row>
    <row r="48" spans="1:60" outlineLevel="1" x14ac:dyDescent="0.2">
      <c r="A48" s="154"/>
      <c r="B48" s="155"/>
      <c r="C48" s="241"/>
      <c r="D48" s="242"/>
      <c r="E48" s="242"/>
      <c r="F48" s="242"/>
      <c r="G48" s="242"/>
      <c r="H48" s="156"/>
      <c r="I48" s="156"/>
      <c r="J48" s="156"/>
      <c r="K48" s="156"/>
      <c r="L48" s="156"/>
      <c r="M48" s="156"/>
      <c r="N48" s="156"/>
      <c r="O48" s="156"/>
      <c r="P48" s="156"/>
      <c r="Q48" s="156"/>
      <c r="R48" s="156"/>
      <c r="S48" s="156"/>
      <c r="T48" s="156"/>
      <c r="U48" s="156"/>
      <c r="V48" s="156"/>
      <c r="W48" s="156"/>
      <c r="X48" s="156"/>
      <c r="Y48" s="147"/>
      <c r="Z48" s="147"/>
      <c r="AA48" s="147"/>
      <c r="AB48" s="147"/>
      <c r="AC48" s="147"/>
      <c r="AD48" s="147"/>
      <c r="AE48" s="147"/>
      <c r="AF48" s="147"/>
      <c r="AG48" s="147" t="s">
        <v>178</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outlineLevel="1" x14ac:dyDescent="0.2">
      <c r="A49" s="169">
        <v>6</v>
      </c>
      <c r="B49" s="170" t="s">
        <v>752</v>
      </c>
      <c r="C49" s="179" t="s">
        <v>753</v>
      </c>
      <c r="D49" s="171" t="s">
        <v>167</v>
      </c>
      <c r="E49" s="172">
        <v>29.25</v>
      </c>
      <c r="F49" s="173"/>
      <c r="G49" s="174">
        <f>ROUND(E49*F49,2)</f>
        <v>0</v>
      </c>
      <c r="H49" s="173"/>
      <c r="I49" s="174">
        <f>ROUND(E49*H49,2)</f>
        <v>0</v>
      </c>
      <c r="J49" s="173"/>
      <c r="K49" s="174">
        <f>ROUND(E49*J49,2)</f>
        <v>0</v>
      </c>
      <c r="L49" s="174">
        <v>21</v>
      </c>
      <c r="M49" s="174">
        <f>G49*(1+L49/100)</f>
        <v>0</v>
      </c>
      <c r="N49" s="174">
        <v>0</v>
      </c>
      <c r="O49" s="174">
        <f>ROUND(E49*N49,2)</f>
        <v>0</v>
      </c>
      <c r="P49" s="174">
        <v>0</v>
      </c>
      <c r="Q49" s="174">
        <f>ROUND(E49*P49,2)</f>
        <v>0</v>
      </c>
      <c r="R49" s="174" t="s">
        <v>444</v>
      </c>
      <c r="S49" s="174" t="s">
        <v>169</v>
      </c>
      <c r="T49" s="175" t="s">
        <v>170</v>
      </c>
      <c r="U49" s="156">
        <v>0.32</v>
      </c>
      <c r="V49" s="156">
        <f>ROUND(E49*U49,2)</f>
        <v>9.36</v>
      </c>
      <c r="W49" s="156"/>
      <c r="X49" s="156" t="s">
        <v>171</v>
      </c>
      <c r="Y49" s="147"/>
      <c r="Z49" s="147"/>
      <c r="AA49" s="147"/>
      <c r="AB49" s="147"/>
      <c r="AC49" s="147"/>
      <c r="AD49" s="147"/>
      <c r="AE49" s="147"/>
      <c r="AF49" s="147"/>
      <c r="AG49" s="147" t="s">
        <v>172</v>
      </c>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row>
    <row r="50" spans="1:60" ht="22.5" outlineLevel="1" x14ac:dyDescent="0.2">
      <c r="A50" s="154"/>
      <c r="B50" s="155"/>
      <c r="C50" s="245" t="s">
        <v>748</v>
      </c>
      <c r="D50" s="246"/>
      <c r="E50" s="246"/>
      <c r="F50" s="246"/>
      <c r="G50" s="246"/>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174</v>
      </c>
      <c r="AH50" s="147"/>
      <c r="AI50" s="147"/>
      <c r="AJ50" s="147"/>
      <c r="AK50" s="147"/>
      <c r="AL50" s="147"/>
      <c r="AM50" s="147"/>
      <c r="AN50" s="147"/>
      <c r="AO50" s="147"/>
      <c r="AP50" s="147"/>
      <c r="AQ50" s="147"/>
      <c r="AR50" s="147"/>
      <c r="AS50" s="147"/>
      <c r="AT50" s="147"/>
      <c r="AU50" s="147"/>
      <c r="AV50" s="147"/>
      <c r="AW50" s="147"/>
      <c r="AX50" s="147"/>
      <c r="AY50" s="147"/>
      <c r="AZ50" s="147"/>
      <c r="BA50" s="176" t="str">
        <f>C50</f>
        <v>svislé nebo šikmé (odkloněné), půdorysně přímé nebo zalomené, stěn základových pasů ve volných nebo zapažených jámách, rýhách, šachtách, včetně případných vzpěr,</v>
      </c>
      <c r="BB50" s="147"/>
      <c r="BC50" s="147"/>
      <c r="BD50" s="147"/>
      <c r="BE50" s="147"/>
      <c r="BF50" s="147"/>
      <c r="BG50" s="147"/>
      <c r="BH50" s="147"/>
    </row>
    <row r="51" spans="1:60" outlineLevel="1" x14ac:dyDescent="0.2">
      <c r="A51" s="154"/>
      <c r="B51" s="155"/>
      <c r="C51" s="249" t="s">
        <v>754</v>
      </c>
      <c r="D51" s="250"/>
      <c r="E51" s="250"/>
      <c r="F51" s="250"/>
      <c r="G51" s="250"/>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238</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180" t="s">
        <v>934</v>
      </c>
      <c r="D52" s="157"/>
      <c r="E52" s="158">
        <v>29.25</v>
      </c>
      <c r="F52" s="156"/>
      <c r="G52" s="156"/>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176</v>
      </c>
      <c r="AH52" s="147">
        <v>5</v>
      </c>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1"/>
      <c r="D53" s="242"/>
      <c r="E53" s="242"/>
      <c r="F53" s="242"/>
      <c r="G53" s="242"/>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178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69">
        <v>7</v>
      </c>
      <c r="B54" s="170" t="s">
        <v>935</v>
      </c>
      <c r="C54" s="179" t="s">
        <v>936</v>
      </c>
      <c r="D54" s="171" t="s">
        <v>243</v>
      </c>
      <c r="E54" s="172">
        <v>3.0300400000000001</v>
      </c>
      <c r="F54" s="173"/>
      <c r="G54" s="174">
        <f>ROUND(E54*F54,2)</f>
        <v>0</v>
      </c>
      <c r="H54" s="173"/>
      <c r="I54" s="174">
        <f>ROUND(E54*H54,2)</f>
        <v>0</v>
      </c>
      <c r="J54" s="173"/>
      <c r="K54" s="174">
        <f>ROUND(E54*J54,2)</f>
        <v>0</v>
      </c>
      <c r="L54" s="174">
        <v>21</v>
      </c>
      <c r="M54" s="174">
        <f>G54*(1+L54/100)</f>
        <v>0</v>
      </c>
      <c r="N54" s="174">
        <v>2.5249999999999999</v>
      </c>
      <c r="O54" s="174">
        <f>ROUND(E54*N54,2)</f>
        <v>7.65</v>
      </c>
      <c r="P54" s="174">
        <v>0</v>
      </c>
      <c r="Q54" s="174">
        <f>ROUND(E54*P54,2)</f>
        <v>0</v>
      </c>
      <c r="R54" s="174" t="s">
        <v>444</v>
      </c>
      <c r="S54" s="174" t="s">
        <v>169</v>
      </c>
      <c r="T54" s="175" t="s">
        <v>170</v>
      </c>
      <c r="U54" s="156">
        <v>0.6</v>
      </c>
      <c r="V54" s="156">
        <f>ROUND(E54*U54,2)</f>
        <v>1.82</v>
      </c>
      <c r="W54" s="156"/>
      <c r="X54" s="156" t="s">
        <v>171</v>
      </c>
      <c r="Y54" s="147"/>
      <c r="Z54" s="147"/>
      <c r="AA54" s="147"/>
      <c r="AB54" s="147"/>
      <c r="AC54" s="147"/>
      <c r="AD54" s="147"/>
      <c r="AE54" s="147"/>
      <c r="AF54" s="147"/>
      <c r="AG54" s="147" t="s">
        <v>172</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5" t="s">
        <v>937</v>
      </c>
      <c r="D55" s="246"/>
      <c r="E55" s="246"/>
      <c r="F55" s="246"/>
      <c r="G55" s="246"/>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174</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9" t="s">
        <v>1031</v>
      </c>
      <c r="D56" s="250"/>
      <c r="E56" s="250"/>
      <c r="F56" s="250"/>
      <c r="G56" s="250"/>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238</v>
      </c>
      <c r="AH56" s="147"/>
      <c r="AI56" s="147"/>
      <c r="AJ56" s="147"/>
      <c r="AK56" s="147"/>
      <c r="AL56" s="147"/>
      <c r="AM56" s="147"/>
      <c r="AN56" s="147"/>
      <c r="AO56" s="147"/>
      <c r="AP56" s="147"/>
      <c r="AQ56" s="147"/>
      <c r="AR56" s="147"/>
      <c r="AS56" s="147"/>
      <c r="AT56" s="147"/>
      <c r="AU56" s="147"/>
      <c r="AV56" s="147"/>
      <c r="AW56" s="147"/>
      <c r="AX56" s="147"/>
      <c r="AY56" s="147"/>
      <c r="AZ56" s="147"/>
      <c r="BA56" s="176" t="str">
        <f>C56</f>
        <v>Položka obsahuje náklady na dodávku a uložení betonu do připravené konstrukce. Bednění a výztuž se oceňuje samostatně.</v>
      </c>
      <c r="BB56" s="147"/>
      <c r="BC56" s="147"/>
      <c r="BD56" s="147"/>
      <c r="BE56" s="147"/>
      <c r="BF56" s="147"/>
      <c r="BG56" s="147"/>
      <c r="BH56" s="147"/>
    </row>
    <row r="57" spans="1:60" outlineLevel="1" x14ac:dyDescent="0.2">
      <c r="A57" s="154"/>
      <c r="B57" s="155"/>
      <c r="C57" s="184" t="s">
        <v>511</v>
      </c>
      <c r="D57" s="159"/>
      <c r="E57" s="160"/>
      <c r="F57" s="161"/>
      <c r="G57" s="161"/>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238</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9" t="s">
        <v>938</v>
      </c>
      <c r="D58" s="250"/>
      <c r="E58" s="250"/>
      <c r="F58" s="250"/>
      <c r="G58" s="250"/>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ht="22.5" outlineLevel="1" x14ac:dyDescent="0.2">
      <c r="A59" s="154"/>
      <c r="B59" s="155"/>
      <c r="C59" s="249" t="s">
        <v>939</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76" t="str">
        <f>C59</f>
        <v>- zídka bude provedena jako součást monolitických betonových plat z hladkého bílošedého betonu a bude sloužit jako pohledová část bezbariérové rampy ze strany betonových teras BS4</v>
      </c>
      <c r="BB59" s="147"/>
      <c r="BC59" s="147"/>
      <c r="BD59" s="147"/>
      <c r="BE59" s="147"/>
      <c r="BF59" s="147"/>
      <c r="BG59" s="147"/>
      <c r="BH59" s="147"/>
    </row>
    <row r="60" spans="1:60" ht="33.75" outlineLevel="1" x14ac:dyDescent="0.2">
      <c r="A60" s="154"/>
      <c r="B60" s="155"/>
      <c r="C60" s="249" t="s">
        <v>940</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76" t="str">
        <f>C60</f>
        <v>- zídka bude provedena stupňovitě do kameniva zpevněného cementem a bude vyztužena buď KARI sítěmi 2 x 150/150Ř6mm jako monolitické plato nebo běžnou vázanou výztuží Ř8mm po 150mm - statické posouzení a výkres výztuže bude součástí dodavatelské dokumentace zhotovitele</v>
      </c>
      <c r="BB60" s="147"/>
      <c r="BC60" s="147"/>
      <c r="BD60" s="147"/>
      <c r="BE60" s="147"/>
      <c r="BF60" s="147"/>
      <c r="BG60" s="147"/>
      <c r="BH60" s="147"/>
    </row>
    <row r="61" spans="1:60" outlineLevel="1" x14ac:dyDescent="0.2">
      <c r="A61" s="154"/>
      <c r="B61" s="155"/>
      <c r="C61" s="249" t="s">
        <v>941</v>
      </c>
      <c r="D61" s="250"/>
      <c r="E61" s="250"/>
      <c r="F61" s="250"/>
      <c r="G61" s="250"/>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238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outlineLevel="1" x14ac:dyDescent="0.2">
      <c r="A62" s="154"/>
      <c r="B62" s="155"/>
      <c r="C62" s="184" t="s">
        <v>511</v>
      </c>
      <c r="D62" s="159"/>
      <c r="E62" s="160"/>
      <c r="F62" s="161"/>
      <c r="G62" s="161"/>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238</v>
      </c>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row>
    <row r="63" spans="1:60" outlineLevel="1" x14ac:dyDescent="0.2">
      <c r="A63" s="154"/>
      <c r="B63" s="155"/>
      <c r="C63" s="249" t="s">
        <v>942</v>
      </c>
      <c r="D63" s="250"/>
      <c r="E63" s="250"/>
      <c r="F63" s="250"/>
      <c r="G63" s="250"/>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238</v>
      </c>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row>
    <row r="64" spans="1:60" ht="22.5" outlineLevel="1" x14ac:dyDescent="0.2">
      <c r="A64" s="154"/>
      <c r="B64" s="155"/>
      <c r="C64" s="249" t="s">
        <v>943</v>
      </c>
      <c r="D64" s="250"/>
      <c r="E64" s="250"/>
      <c r="F64" s="250"/>
      <c r="G64" s="250"/>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76" t="str">
        <f>C64</f>
        <v>- opěrná zídka bude provedena ze ztraceného bednění  500/300/250mm s výztuží dle statického posudku Ř8mm po cca 150mm B500B a betonovou zálivkou z betonu C25/30</v>
      </c>
      <c r="BB64" s="147"/>
      <c r="BC64" s="147"/>
      <c r="BD64" s="147"/>
      <c r="BE64" s="147"/>
      <c r="BF64" s="147"/>
      <c r="BG64" s="147"/>
      <c r="BH64" s="147"/>
    </row>
    <row r="65" spans="1:60" ht="22.5" outlineLevel="1" x14ac:dyDescent="0.2">
      <c r="A65" s="154"/>
      <c r="B65" s="155"/>
      <c r="C65" s="249" t="s">
        <v>944</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76" t="str">
        <f>C65</f>
        <v>- zídka bude provedena na základový pás v tloušťce 250mm a šíři 1000mm, který bude vyztužen KARI sítí s oky 150/150/Ř8mm s minimálním krytí 40mm</v>
      </c>
      <c r="BB65" s="147"/>
      <c r="BC65" s="147"/>
      <c r="BD65" s="147"/>
      <c r="BE65" s="147"/>
      <c r="BF65" s="147"/>
      <c r="BG65" s="147"/>
      <c r="BH65" s="147"/>
    </row>
    <row r="66" spans="1:60" outlineLevel="1" x14ac:dyDescent="0.2">
      <c r="A66" s="154"/>
      <c r="B66" s="155"/>
      <c r="C66" s="249" t="s">
        <v>945</v>
      </c>
      <c r="D66" s="250"/>
      <c r="E66" s="250"/>
      <c r="F66" s="250"/>
      <c r="G66" s="250"/>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238</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249" t="s">
        <v>946</v>
      </c>
      <c r="D67" s="250"/>
      <c r="E67" s="250"/>
      <c r="F67" s="250"/>
      <c r="G67" s="250"/>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238</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outlineLevel="1" x14ac:dyDescent="0.2">
      <c r="A68" s="154"/>
      <c r="B68" s="155"/>
      <c r="C68" s="249" t="s">
        <v>947</v>
      </c>
      <c r="D68" s="250"/>
      <c r="E68" s="250"/>
      <c r="F68" s="250"/>
      <c r="G68" s="250"/>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238</v>
      </c>
      <c r="AH68" s="147"/>
      <c r="AI68" s="147"/>
      <c r="AJ68" s="147"/>
      <c r="AK68" s="147"/>
      <c r="AL68" s="147"/>
      <c r="AM68" s="147"/>
      <c r="AN68" s="147"/>
      <c r="AO68" s="147"/>
      <c r="AP68" s="147"/>
      <c r="AQ68" s="147"/>
      <c r="AR68" s="147"/>
      <c r="AS68" s="147"/>
      <c r="AT68" s="147"/>
      <c r="AU68" s="147"/>
      <c r="AV68" s="147"/>
      <c r="AW68" s="147"/>
      <c r="AX68" s="147"/>
      <c r="AY68" s="147"/>
      <c r="AZ68" s="147"/>
      <c r="BA68" s="176" t="str">
        <f>C68</f>
        <v>- alternativně je možné provést kompletně z monoliticného železobetonu s výztuží dle statického posouzení</v>
      </c>
      <c r="BB68" s="147"/>
      <c r="BC68" s="147"/>
      <c r="BD68" s="147"/>
      <c r="BE68" s="147"/>
      <c r="BF68" s="147"/>
      <c r="BG68" s="147"/>
      <c r="BH68" s="147"/>
    </row>
    <row r="69" spans="1:60" outlineLevel="1" x14ac:dyDescent="0.2">
      <c r="A69" s="154"/>
      <c r="B69" s="155"/>
      <c r="C69" s="249" t="s">
        <v>948</v>
      </c>
      <c r="D69" s="250"/>
      <c r="E69" s="250"/>
      <c r="F69" s="250"/>
      <c r="G69" s="250"/>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238</v>
      </c>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row>
    <row r="70" spans="1:60" outlineLevel="1" x14ac:dyDescent="0.2">
      <c r="A70" s="154"/>
      <c r="B70" s="155"/>
      <c r="C70" s="180" t="s">
        <v>949</v>
      </c>
      <c r="D70" s="157"/>
      <c r="E70" s="158"/>
      <c r="F70" s="156"/>
      <c r="G70" s="156"/>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176</v>
      </c>
      <c r="AH70" s="147">
        <v>0</v>
      </c>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row>
    <row r="71" spans="1:60" outlineLevel="1" x14ac:dyDescent="0.2">
      <c r="A71" s="154"/>
      <c r="B71" s="155"/>
      <c r="C71" s="180" t="s">
        <v>950</v>
      </c>
      <c r="D71" s="157"/>
      <c r="E71" s="158">
        <v>0.58560000000000001</v>
      </c>
      <c r="F71" s="156"/>
      <c r="G71" s="156"/>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176</v>
      </c>
      <c r="AH71" s="147">
        <v>0</v>
      </c>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180" t="s">
        <v>951</v>
      </c>
      <c r="D72" s="157"/>
      <c r="E72" s="158">
        <v>0.24390000000000001</v>
      </c>
      <c r="F72" s="156"/>
      <c r="G72" s="156"/>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176</v>
      </c>
      <c r="AH72" s="147">
        <v>0</v>
      </c>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outlineLevel="1" x14ac:dyDescent="0.2">
      <c r="A73" s="154"/>
      <c r="B73" s="155"/>
      <c r="C73" s="180" t="s">
        <v>952</v>
      </c>
      <c r="D73" s="157"/>
      <c r="E73" s="158">
        <v>0.44894000000000001</v>
      </c>
      <c r="F73" s="156"/>
      <c r="G73" s="156"/>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176</v>
      </c>
      <c r="AH73" s="147">
        <v>0</v>
      </c>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row>
    <row r="74" spans="1:60" outlineLevel="1" x14ac:dyDescent="0.2">
      <c r="A74" s="154"/>
      <c r="B74" s="155"/>
      <c r="C74" s="180" t="s">
        <v>953</v>
      </c>
      <c r="D74" s="157"/>
      <c r="E74" s="158">
        <v>1.2516</v>
      </c>
      <c r="F74" s="156"/>
      <c r="G74" s="156"/>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176</v>
      </c>
      <c r="AH74" s="147">
        <v>0</v>
      </c>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row>
    <row r="75" spans="1:60" outlineLevel="1" x14ac:dyDescent="0.2">
      <c r="A75" s="154"/>
      <c r="B75" s="155"/>
      <c r="C75" s="180" t="s">
        <v>954</v>
      </c>
      <c r="D75" s="157"/>
      <c r="E75" s="158">
        <v>0.5</v>
      </c>
      <c r="F75" s="156"/>
      <c r="G75" s="156"/>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176</v>
      </c>
      <c r="AH75" s="147">
        <v>0</v>
      </c>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241"/>
      <c r="D76" s="242"/>
      <c r="E76" s="242"/>
      <c r="F76" s="242"/>
      <c r="G76" s="242"/>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178</v>
      </c>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69">
        <v>8</v>
      </c>
      <c r="B77" s="170" t="s">
        <v>955</v>
      </c>
      <c r="C77" s="179" t="s">
        <v>956</v>
      </c>
      <c r="D77" s="171" t="s">
        <v>167</v>
      </c>
      <c r="E77" s="172">
        <v>26.814</v>
      </c>
      <c r="F77" s="173"/>
      <c r="G77" s="174">
        <f>ROUND(E77*F77,2)</f>
        <v>0</v>
      </c>
      <c r="H77" s="173"/>
      <c r="I77" s="174">
        <f>ROUND(E77*H77,2)</f>
        <v>0</v>
      </c>
      <c r="J77" s="173"/>
      <c r="K77" s="174">
        <f>ROUND(E77*J77,2)</f>
        <v>0</v>
      </c>
      <c r="L77" s="174">
        <v>21</v>
      </c>
      <c r="M77" s="174">
        <f>G77*(1+L77/100)</f>
        <v>0</v>
      </c>
      <c r="N77" s="174">
        <v>3.9309999999999998E-2</v>
      </c>
      <c r="O77" s="174">
        <f>ROUND(E77*N77,2)</f>
        <v>1.05</v>
      </c>
      <c r="P77" s="174">
        <v>0</v>
      </c>
      <c r="Q77" s="174">
        <f>ROUND(E77*P77,2)</f>
        <v>0</v>
      </c>
      <c r="R77" s="174" t="s">
        <v>444</v>
      </c>
      <c r="S77" s="174" t="s">
        <v>169</v>
      </c>
      <c r="T77" s="175" t="s">
        <v>170</v>
      </c>
      <c r="U77" s="156">
        <v>0.65</v>
      </c>
      <c r="V77" s="156">
        <f>ROUND(E77*U77,2)</f>
        <v>17.43</v>
      </c>
      <c r="W77" s="156"/>
      <c r="X77" s="156" t="s">
        <v>171</v>
      </c>
      <c r="Y77" s="147"/>
      <c r="Z77" s="147"/>
      <c r="AA77" s="147"/>
      <c r="AB77" s="147"/>
      <c r="AC77" s="147"/>
      <c r="AD77" s="147"/>
      <c r="AE77" s="147"/>
      <c r="AF77" s="147"/>
      <c r="AG77" s="147" t="s">
        <v>172</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ht="22.5" outlineLevel="1" x14ac:dyDescent="0.2">
      <c r="A78" s="154"/>
      <c r="B78" s="155"/>
      <c r="C78" s="245" t="s">
        <v>957</v>
      </c>
      <c r="D78" s="246"/>
      <c r="E78" s="246"/>
      <c r="F78" s="246"/>
      <c r="G78" s="246"/>
      <c r="H78" s="156"/>
      <c r="I78" s="156"/>
      <c r="J78" s="156"/>
      <c r="K78" s="156"/>
      <c r="L78" s="156"/>
      <c r="M78" s="156"/>
      <c r="N78" s="156"/>
      <c r="O78" s="156"/>
      <c r="P78" s="156"/>
      <c r="Q78" s="156"/>
      <c r="R78" s="156"/>
      <c r="S78" s="156"/>
      <c r="T78" s="156"/>
      <c r="U78" s="156"/>
      <c r="V78" s="156"/>
      <c r="W78" s="156"/>
      <c r="X78" s="156"/>
      <c r="Y78" s="147"/>
      <c r="Z78" s="147"/>
      <c r="AA78" s="147"/>
      <c r="AB78" s="147"/>
      <c r="AC78" s="147"/>
      <c r="AD78" s="147"/>
      <c r="AE78" s="147"/>
      <c r="AF78" s="147"/>
      <c r="AG78" s="147" t="s">
        <v>174</v>
      </c>
      <c r="AH78" s="147"/>
      <c r="AI78" s="147"/>
      <c r="AJ78" s="147"/>
      <c r="AK78" s="147"/>
      <c r="AL78" s="147"/>
      <c r="AM78" s="147"/>
      <c r="AN78" s="147"/>
      <c r="AO78" s="147"/>
      <c r="AP78" s="147"/>
      <c r="AQ78" s="147"/>
      <c r="AR78" s="147"/>
      <c r="AS78" s="147"/>
      <c r="AT78" s="147"/>
      <c r="AU78" s="147"/>
      <c r="AV78" s="147"/>
      <c r="AW78" s="147"/>
      <c r="AX78" s="147"/>
      <c r="AY78" s="147"/>
      <c r="AZ78" s="147"/>
      <c r="BA78" s="176" t="str">
        <f>C78</f>
        <v>bednění svislé nebo šikmé (odkloněné), půdorysně přímé nebo zalomené základových zdí ve volných nebo zapažených jámách, rýhách, šachtách, včetně případných vzpěr,</v>
      </c>
      <c r="BB78" s="147"/>
      <c r="BC78" s="147"/>
      <c r="BD78" s="147"/>
      <c r="BE78" s="147"/>
      <c r="BF78" s="147"/>
      <c r="BG78" s="147"/>
      <c r="BH78" s="147"/>
    </row>
    <row r="79" spans="1:60" outlineLevel="1" x14ac:dyDescent="0.2">
      <c r="A79" s="154"/>
      <c r="B79" s="155"/>
      <c r="C79" s="180" t="s">
        <v>949</v>
      </c>
      <c r="D79" s="157"/>
      <c r="E79" s="158"/>
      <c r="F79" s="156"/>
      <c r="G79" s="156"/>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176</v>
      </c>
      <c r="AH79" s="147">
        <v>0</v>
      </c>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outlineLevel="1" x14ac:dyDescent="0.2">
      <c r="A80" s="154"/>
      <c r="B80" s="155"/>
      <c r="C80" s="180" t="s">
        <v>958</v>
      </c>
      <c r="D80" s="157"/>
      <c r="E80" s="158">
        <v>14.64</v>
      </c>
      <c r="F80" s="156"/>
      <c r="G80" s="156"/>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176</v>
      </c>
      <c r="AH80" s="147">
        <v>0</v>
      </c>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row>
    <row r="81" spans="1:60" outlineLevel="1" x14ac:dyDescent="0.2">
      <c r="A81" s="154"/>
      <c r="B81" s="155"/>
      <c r="C81" s="180" t="s">
        <v>959</v>
      </c>
      <c r="D81" s="157"/>
      <c r="E81" s="158">
        <v>1.6259999999999999</v>
      </c>
      <c r="F81" s="156"/>
      <c r="G81" s="156"/>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176</v>
      </c>
      <c r="AH81" s="147">
        <v>0</v>
      </c>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row>
    <row r="82" spans="1:60" outlineLevel="1" x14ac:dyDescent="0.2">
      <c r="A82" s="154"/>
      <c r="B82" s="155"/>
      <c r="C82" s="180" t="s">
        <v>960</v>
      </c>
      <c r="D82" s="157"/>
      <c r="E82" s="158">
        <v>3.3279999999999998</v>
      </c>
      <c r="F82" s="156"/>
      <c r="G82" s="156"/>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176</v>
      </c>
      <c r="AH82" s="147">
        <v>0</v>
      </c>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row>
    <row r="83" spans="1:60" outlineLevel="1" x14ac:dyDescent="0.2">
      <c r="A83" s="154"/>
      <c r="B83" s="155"/>
      <c r="C83" s="180" t="s">
        <v>961</v>
      </c>
      <c r="D83" s="157"/>
      <c r="E83" s="158">
        <v>2.2200000000000002</v>
      </c>
      <c r="F83" s="156"/>
      <c r="G83" s="156"/>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176</v>
      </c>
      <c r="AH83" s="147">
        <v>0</v>
      </c>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row>
    <row r="84" spans="1:60" outlineLevel="1" x14ac:dyDescent="0.2">
      <c r="A84" s="154"/>
      <c r="B84" s="155"/>
      <c r="C84" s="180" t="s">
        <v>962</v>
      </c>
      <c r="D84" s="157"/>
      <c r="E84" s="158">
        <v>5</v>
      </c>
      <c r="F84" s="156"/>
      <c r="G84" s="156"/>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176</v>
      </c>
      <c r="AH84" s="147">
        <v>0</v>
      </c>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1"/>
      <c r="D85" s="242"/>
      <c r="E85" s="242"/>
      <c r="F85" s="242"/>
      <c r="G85" s="242"/>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178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outlineLevel="1" x14ac:dyDescent="0.2">
      <c r="A86" s="169">
        <v>9</v>
      </c>
      <c r="B86" s="170" t="s">
        <v>963</v>
      </c>
      <c r="C86" s="179" t="s">
        <v>964</v>
      </c>
      <c r="D86" s="171" t="s">
        <v>167</v>
      </c>
      <c r="E86" s="172">
        <v>26.814</v>
      </c>
      <c r="F86" s="173"/>
      <c r="G86" s="174">
        <f>ROUND(E86*F86,2)</f>
        <v>0</v>
      </c>
      <c r="H86" s="173"/>
      <c r="I86" s="174">
        <f>ROUND(E86*H86,2)</f>
        <v>0</v>
      </c>
      <c r="J86" s="173"/>
      <c r="K86" s="174">
        <f>ROUND(E86*J86,2)</f>
        <v>0</v>
      </c>
      <c r="L86" s="174">
        <v>21</v>
      </c>
      <c r="M86" s="174">
        <f>G86*(1+L86/100)</f>
        <v>0</v>
      </c>
      <c r="N86" s="174">
        <v>0</v>
      </c>
      <c r="O86" s="174">
        <f>ROUND(E86*N86,2)</f>
        <v>0</v>
      </c>
      <c r="P86" s="174">
        <v>0</v>
      </c>
      <c r="Q86" s="174">
        <f>ROUND(E86*P86,2)</f>
        <v>0</v>
      </c>
      <c r="R86" s="174" t="s">
        <v>444</v>
      </c>
      <c r="S86" s="174" t="s">
        <v>169</v>
      </c>
      <c r="T86" s="175" t="s">
        <v>170</v>
      </c>
      <c r="U86" s="156">
        <v>0.35</v>
      </c>
      <c r="V86" s="156">
        <f>ROUND(E86*U86,2)</f>
        <v>9.3800000000000008</v>
      </c>
      <c r="W86" s="156"/>
      <c r="X86" s="156" t="s">
        <v>171</v>
      </c>
      <c r="Y86" s="147"/>
      <c r="Z86" s="147"/>
      <c r="AA86" s="147"/>
      <c r="AB86" s="147"/>
      <c r="AC86" s="147"/>
      <c r="AD86" s="147"/>
      <c r="AE86" s="147"/>
      <c r="AF86" s="147"/>
      <c r="AG86" s="147" t="s">
        <v>172</v>
      </c>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row>
    <row r="87" spans="1:60" ht="22.5" outlineLevel="1" x14ac:dyDescent="0.2">
      <c r="A87" s="154"/>
      <c r="B87" s="155"/>
      <c r="C87" s="245" t="s">
        <v>957</v>
      </c>
      <c r="D87" s="246"/>
      <c r="E87" s="246"/>
      <c r="F87" s="246"/>
      <c r="G87" s="246"/>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174</v>
      </c>
      <c r="AH87" s="147"/>
      <c r="AI87" s="147"/>
      <c r="AJ87" s="147"/>
      <c r="AK87" s="147"/>
      <c r="AL87" s="147"/>
      <c r="AM87" s="147"/>
      <c r="AN87" s="147"/>
      <c r="AO87" s="147"/>
      <c r="AP87" s="147"/>
      <c r="AQ87" s="147"/>
      <c r="AR87" s="147"/>
      <c r="AS87" s="147"/>
      <c r="AT87" s="147"/>
      <c r="AU87" s="147"/>
      <c r="AV87" s="147"/>
      <c r="AW87" s="147"/>
      <c r="AX87" s="147"/>
      <c r="AY87" s="147"/>
      <c r="AZ87" s="147"/>
      <c r="BA87" s="176" t="str">
        <f>C87</f>
        <v>bednění svislé nebo šikmé (odkloněné), půdorysně přímé nebo zalomené základových zdí ve volných nebo zapažených jámách, rýhách, šachtách, včetně případných vzpěr,</v>
      </c>
      <c r="BB87" s="147"/>
      <c r="BC87" s="147"/>
      <c r="BD87" s="147"/>
      <c r="BE87" s="147"/>
      <c r="BF87" s="147"/>
      <c r="BG87" s="147"/>
      <c r="BH87" s="147"/>
    </row>
    <row r="88" spans="1:60" outlineLevel="1" x14ac:dyDescent="0.2">
      <c r="A88" s="154"/>
      <c r="B88" s="155"/>
      <c r="C88" s="249" t="s">
        <v>965</v>
      </c>
      <c r="D88" s="250"/>
      <c r="E88" s="250"/>
      <c r="F88" s="250"/>
      <c r="G88" s="250"/>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238</v>
      </c>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row>
    <row r="89" spans="1:60" outlineLevel="1" x14ac:dyDescent="0.2">
      <c r="A89" s="154"/>
      <c r="B89" s="155"/>
      <c r="C89" s="180" t="s">
        <v>966</v>
      </c>
      <c r="D89" s="157"/>
      <c r="E89" s="158">
        <v>26.814</v>
      </c>
      <c r="F89" s="156"/>
      <c r="G89" s="156"/>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176</v>
      </c>
      <c r="AH89" s="147">
        <v>5</v>
      </c>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54"/>
      <c r="B90" s="155"/>
      <c r="C90" s="241"/>
      <c r="D90" s="242"/>
      <c r="E90" s="242"/>
      <c r="F90" s="242"/>
      <c r="G90" s="242"/>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178</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outlineLevel="1" x14ac:dyDescent="0.2">
      <c r="A91" s="169">
        <v>10</v>
      </c>
      <c r="B91" s="170" t="s">
        <v>967</v>
      </c>
      <c r="C91" s="179" t="s">
        <v>968</v>
      </c>
      <c r="D91" s="171" t="s">
        <v>405</v>
      </c>
      <c r="E91" s="172">
        <v>0.89800000000000002</v>
      </c>
      <c r="F91" s="173"/>
      <c r="G91" s="174">
        <f>ROUND(E91*F91,2)</f>
        <v>0</v>
      </c>
      <c r="H91" s="173"/>
      <c r="I91" s="174">
        <f>ROUND(E91*H91,2)</f>
        <v>0</v>
      </c>
      <c r="J91" s="173"/>
      <c r="K91" s="174">
        <f>ROUND(E91*J91,2)</f>
        <v>0</v>
      </c>
      <c r="L91" s="174">
        <v>21</v>
      </c>
      <c r="M91" s="174">
        <f>G91*(1+L91/100)</f>
        <v>0</v>
      </c>
      <c r="N91" s="174">
        <v>1.0210999999999999</v>
      </c>
      <c r="O91" s="174">
        <f>ROUND(E91*N91,2)</f>
        <v>0.92</v>
      </c>
      <c r="P91" s="174">
        <v>0</v>
      </c>
      <c r="Q91" s="174">
        <f>ROUND(E91*P91,2)</f>
        <v>0</v>
      </c>
      <c r="R91" s="174" t="s">
        <v>444</v>
      </c>
      <c r="S91" s="174" t="s">
        <v>169</v>
      </c>
      <c r="T91" s="175" t="s">
        <v>170</v>
      </c>
      <c r="U91" s="156">
        <v>29.29</v>
      </c>
      <c r="V91" s="156">
        <f>ROUND(E91*U91,2)</f>
        <v>26.3</v>
      </c>
      <c r="W91" s="156"/>
      <c r="X91" s="156" t="s">
        <v>171</v>
      </c>
      <c r="Y91" s="147"/>
      <c r="Z91" s="147"/>
      <c r="AA91" s="147"/>
      <c r="AB91" s="147"/>
      <c r="AC91" s="147"/>
      <c r="AD91" s="147"/>
      <c r="AE91" s="147"/>
      <c r="AF91" s="147"/>
      <c r="AG91" s="147" t="s">
        <v>172</v>
      </c>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row>
    <row r="92" spans="1:60" outlineLevel="1" x14ac:dyDescent="0.2">
      <c r="A92" s="154"/>
      <c r="B92" s="155"/>
      <c r="C92" s="245" t="s">
        <v>969</v>
      </c>
      <c r="D92" s="246"/>
      <c r="E92" s="246"/>
      <c r="F92" s="246"/>
      <c r="G92" s="246"/>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174</v>
      </c>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row>
    <row r="93" spans="1:60" ht="22.5" outlineLevel="1" x14ac:dyDescent="0.2">
      <c r="A93" s="154"/>
      <c r="B93" s="155"/>
      <c r="C93" s="249" t="s">
        <v>970</v>
      </c>
      <c r="D93" s="250"/>
      <c r="E93" s="250"/>
      <c r="F93" s="250"/>
      <c r="G93" s="250"/>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238</v>
      </c>
      <c r="AH93" s="147"/>
      <c r="AI93" s="147"/>
      <c r="AJ93" s="147"/>
      <c r="AK93" s="147"/>
      <c r="AL93" s="147"/>
      <c r="AM93" s="147"/>
      <c r="AN93" s="147"/>
      <c r="AO93" s="147"/>
      <c r="AP93" s="147"/>
      <c r="AQ93" s="147"/>
      <c r="AR93" s="147"/>
      <c r="AS93" s="147"/>
      <c r="AT93" s="147"/>
      <c r="AU93" s="147"/>
      <c r="AV93" s="147"/>
      <c r="AW93" s="147"/>
      <c r="AX93" s="147"/>
      <c r="AY93" s="147"/>
      <c r="AZ93" s="147"/>
      <c r="BA93" s="176" t="str">
        <f>C93</f>
        <v>V položce jsou zakalkulovány náklady na dodání nastříhané a naohýbané výztuže, podložek, distančních vložek, drátu, skob apod., dále náklady na uložení výztuže a její vyvázání nebo přivaření bodovými svary.</v>
      </c>
      <c r="BB93" s="147"/>
      <c r="BC93" s="147"/>
      <c r="BD93" s="147"/>
      <c r="BE93" s="147"/>
      <c r="BF93" s="147"/>
      <c r="BG93" s="147"/>
      <c r="BH93" s="147"/>
    </row>
    <row r="94" spans="1:60" outlineLevel="1" x14ac:dyDescent="0.2">
      <c r="A94" s="154"/>
      <c r="B94" s="155"/>
      <c r="C94" s="184" t="s">
        <v>511</v>
      </c>
      <c r="D94" s="159"/>
      <c r="E94" s="160"/>
      <c r="F94" s="161"/>
      <c r="G94" s="161"/>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238</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outlineLevel="1" x14ac:dyDescent="0.2">
      <c r="A95" s="154"/>
      <c r="B95" s="155"/>
      <c r="C95" s="249" t="s">
        <v>971</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row>
    <row r="96" spans="1:60" outlineLevel="1" x14ac:dyDescent="0.2">
      <c r="A96" s="154"/>
      <c r="B96" s="155"/>
      <c r="C96" s="249" t="s">
        <v>972</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249" t="s">
        <v>1032</v>
      </c>
      <c r="D97" s="250"/>
      <c r="E97" s="250"/>
      <c r="F97" s="250"/>
      <c r="G97" s="250"/>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238</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9" t="s">
        <v>973</v>
      </c>
      <c r="D98" s="250"/>
      <c r="E98" s="250"/>
      <c r="F98" s="250"/>
      <c r="G98" s="250"/>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238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x14ac:dyDescent="0.2">
      <c r="A99" s="154"/>
      <c r="B99" s="155"/>
      <c r="C99" s="180" t="s">
        <v>974</v>
      </c>
      <c r="D99" s="157"/>
      <c r="E99" s="158">
        <v>0.4</v>
      </c>
      <c r="F99" s="156"/>
      <c r="G99" s="156"/>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176</v>
      </c>
      <c r="AH99" s="147">
        <v>0</v>
      </c>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180" t="s">
        <v>975</v>
      </c>
      <c r="D100" s="157"/>
      <c r="E100" s="158">
        <v>0.35499999999999998</v>
      </c>
      <c r="F100" s="156"/>
      <c r="G100" s="156"/>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176</v>
      </c>
      <c r="AH100" s="147">
        <v>0</v>
      </c>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180" t="s">
        <v>976</v>
      </c>
      <c r="D101" s="157"/>
      <c r="E101" s="158">
        <v>0.14299999999999999</v>
      </c>
      <c r="F101" s="156"/>
      <c r="G101" s="156"/>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176</v>
      </c>
      <c r="AH101" s="147">
        <v>0</v>
      </c>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1"/>
      <c r="D102" s="242"/>
      <c r="E102" s="242"/>
      <c r="F102" s="242"/>
      <c r="G102" s="242"/>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178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ht="22.5" outlineLevel="1" x14ac:dyDescent="0.2">
      <c r="A103" s="169">
        <v>11</v>
      </c>
      <c r="B103" s="170" t="s">
        <v>977</v>
      </c>
      <c r="C103" s="179" t="s">
        <v>978</v>
      </c>
      <c r="D103" s="171" t="s">
        <v>405</v>
      </c>
      <c r="E103" s="172">
        <v>0.57459000000000005</v>
      </c>
      <c r="F103" s="173"/>
      <c r="G103" s="174">
        <f>ROUND(E103*F103,2)</f>
        <v>0</v>
      </c>
      <c r="H103" s="173"/>
      <c r="I103" s="174">
        <f>ROUND(E103*H103,2)</f>
        <v>0</v>
      </c>
      <c r="J103" s="173"/>
      <c r="K103" s="174">
        <f>ROUND(E103*J103,2)</f>
        <v>0</v>
      </c>
      <c r="L103" s="174">
        <v>21</v>
      </c>
      <c r="M103" s="174">
        <f>G103*(1+L103/100)</f>
        <v>0</v>
      </c>
      <c r="N103" s="174">
        <v>1.05549</v>
      </c>
      <c r="O103" s="174">
        <f>ROUND(E103*N103,2)</f>
        <v>0.61</v>
      </c>
      <c r="P103" s="174">
        <v>0</v>
      </c>
      <c r="Q103" s="174">
        <f>ROUND(E103*P103,2)</f>
        <v>0</v>
      </c>
      <c r="R103" s="174" t="s">
        <v>444</v>
      </c>
      <c r="S103" s="174" t="s">
        <v>169</v>
      </c>
      <c r="T103" s="175" t="s">
        <v>170</v>
      </c>
      <c r="U103" s="156">
        <v>15.23</v>
      </c>
      <c r="V103" s="156">
        <f>ROUND(E103*U103,2)</f>
        <v>8.75</v>
      </c>
      <c r="W103" s="156"/>
      <c r="X103" s="156" t="s">
        <v>171</v>
      </c>
      <c r="Y103" s="147"/>
      <c r="Z103" s="147"/>
      <c r="AA103" s="147"/>
      <c r="AB103" s="147"/>
      <c r="AC103" s="147"/>
      <c r="AD103" s="147"/>
      <c r="AE103" s="147"/>
      <c r="AF103" s="147"/>
      <c r="AG103" s="147" t="s">
        <v>172</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outlineLevel="1" x14ac:dyDescent="0.2">
      <c r="A104" s="154"/>
      <c r="B104" s="155"/>
      <c r="C104" s="245" t="s">
        <v>969</v>
      </c>
      <c r="D104" s="246"/>
      <c r="E104" s="246"/>
      <c r="F104" s="246"/>
      <c r="G104" s="246"/>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174</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row>
    <row r="105" spans="1:60" ht="22.5" outlineLevel="1" x14ac:dyDescent="0.2">
      <c r="A105" s="154"/>
      <c r="B105" s="155"/>
      <c r="C105" s="249" t="s">
        <v>979</v>
      </c>
      <c r="D105" s="250"/>
      <c r="E105" s="250"/>
      <c r="F105" s="250"/>
      <c r="G105" s="250"/>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238</v>
      </c>
      <c r="AH105" s="147"/>
      <c r="AI105" s="147"/>
      <c r="AJ105" s="147"/>
      <c r="AK105" s="147"/>
      <c r="AL105" s="147"/>
      <c r="AM105" s="147"/>
      <c r="AN105" s="147"/>
      <c r="AO105" s="147"/>
      <c r="AP105" s="147"/>
      <c r="AQ105" s="147"/>
      <c r="AR105" s="147"/>
      <c r="AS105" s="147"/>
      <c r="AT105" s="147"/>
      <c r="AU105" s="147"/>
      <c r="AV105" s="147"/>
      <c r="AW105" s="147"/>
      <c r="AX105" s="147"/>
      <c r="AY105" s="147"/>
      <c r="AZ105" s="147"/>
      <c r="BA105" s="176" t="str">
        <f>C105</f>
        <v>V položce jsou zakalkulovány náklady na dodání plošně rovných sítí, jejich uložení a případné stříhání a její vyvázání nebo přivaření bodovými svary. Položka neobsahuje ohýbání sítí do hran.</v>
      </c>
      <c r="BB105" s="147"/>
      <c r="BC105" s="147"/>
      <c r="BD105" s="147"/>
      <c r="BE105" s="147"/>
      <c r="BF105" s="147"/>
      <c r="BG105" s="147"/>
      <c r="BH105" s="147"/>
    </row>
    <row r="106" spans="1:60" outlineLevel="1" x14ac:dyDescent="0.2">
      <c r="A106" s="154"/>
      <c r="B106" s="155"/>
      <c r="C106" s="180" t="s">
        <v>980</v>
      </c>
      <c r="D106" s="157"/>
      <c r="E106" s="158"/>
      <c r="F106" s="156"/>
      <c r="G106" s="156"/>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176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180" t="s">
        <v>981</v>
      </c>
      <c r="D107" s="157"/>
      <c r="E107" s="158">
        <v>0.25561</v>
      </c>
      <c r="F107" s="156"/>
      <c r="G107" s="156"/>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176</v>
      </c>
      <c r="AH107" s="147">
        <v>0</v>
      </c>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outlineLevel="1" x14ac:dyDescent="0.2">
      <c r="A108" s="154"/>
      <c r="B108" s="155"/>
      <c r="C108" s="180" t="s">
        <v>982</v>
      </c>
      <c r="D108" s="157"/>
      <c r="E108" s="158">
        <v>0.22553999999999999</v>
      </c>
      <c r="F108" s="156"/>
      <c r="G108" s="156"/>
      <c r="H108" s="156"/>
      <c r="I108" s="156"/>
      <c r="J108" s="156"/>
      <c r="K108" s="156"/>
      <c r="L108" s="156"/>
      <c r="M108" s="156"/>
      <c r="N108" s="156"/>
      <c r="O108" s="156"/>
      <c r="P108" s="156"/>
      <c r="Q108" s="156"/>
      <c r="R108" s="156"/>
      <c r="S108" s="156"/>
      <c r="T108" s="156"/>
      <c r="U108" s="156"/>
      <c r="V108" s="156"/>
      <c r="W108" s="156"/>
      <c r="X108" s="156"/>
      <c r="Y108" s="147"/>
      <c r="Z108" s="147"/>
      <c r="AA108" s="147"/>
      <c r="AB108" s="147"/>
      <c r="AC108" s="147"/>
      <c r="AD108" s="147"/>
      <c r="AE108" s="147"/>
      <c r="AF108" s="147"/>
      <c r="AG108" s="147" t="s">
        <v>176</v>
      </c>
      <c r="AH108" s="147">
        <v>0</v>
      </c>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row>
    <row r="109" spans="1:60" outlineLevel="1" x14ac:dyDescent="0.2">
      <c r="A109" s="154"/>
      <c r="B109" s="155"/>
      <c r="C109" s="180" t="s">
        <v>983</v>
      </c>
      <c r="D109" s="157"/>
      <c r="E109" s="158">
        <v>9.3439999999999995E-2</v>
      </c>
      <c r="F109" s="156"/>
      <c r="G109" s="156"/>
      <c r="H109" s="156"/>
      <c r="I109" s="156"/>
      <c r="J109" s="156"/>
      <c r="K109" s="156"/>
      <c r="L109" s="156"/>
      <c r="M109" s="156"/>
      <c r="N109" s="156"/>
      <c r="O109" s="156"/>
      <c r="P109" s="156"/>
      <c r="Q109" s="156"/>
      <c r="R109" s="156"/>
      <c r="S109" s="156"/>
      <c r="T109" s="156"/>
      <c r="U109" s="156"/>
      <c r="V109" s="156"/>
      <c r="W109" s="156"/>
      <c r="X109" s="156"/>
      <c r="Y109" s="147"/>
      <c r="Z109" s="147"/>
      <c r="AA109" s="147"/>
      <c r="AB109" s="147"/>
      <c r="AC109" s="147"/>
      <c r="AD109" s="147"/>
      <c r="AE109" s="147"/>
      <c r="AF109" s="147"/>
      <c r="AG109" s="147" t="s">
        <v>176</v>
      </c>
      <c r="AH109" s="147">
        <v>0</v>
      </c>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1"/>
      <c r="D110" s="242"/>
      <c r="E110" s="242"/>
      <c r="F110" s="242"/>
      <c r="G110" s="242"/>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178</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ht="22.5" outlineLevel="1" x14ac:dyDescent="0.2">
      <c r="A111" s="169">
        <v>12</v>
      </c>
      <c r="B111" s="170" t="s">
        <v>448</v>
      </c>
      <c r="C111" s="179" t="s">
        <v>449</v>
      </c>
      <c r="D111" s="171" t="s">
        <v>230</v>
      </c>
      <c r="E111" s="172">
        <v>120</v>
      </c>
      <c r="F111" s="173"/>
      <c r="G111" s="174">
        <f>ROUND(E111*F111,2)</f>
        <v>0</v>
      </c>
      <c r="H111" s="173"/>
      <c r="I111" s="174">
        <f>ROUND(E111*H111,2)</f>
        <v>0</v>
      </c>
      <c r="J111" s="173"/>
      <c r="K111" s="174">
        <f>ROUND(E111*J111,2)</f>
        <v>0</v>
      </c>
      <c r="L111" s="174">
        <v>21</v>
      </c>
      <c r="M111" s="174">
        <f>G111*(1+L111/100)</f>
        <v>0</v>
      </c>
      <c r="N111" s="174">
        <v>0.43683</v>
      </c>
      <c r="O111" s="174">
        <f>ROUND(E111*N111,2)</f>
        <v>52.42</v>
      </c>
      <c r="P111" s="174">
        <v>0</v>
      </c>
      <c r="Q111" s="174">
        <f>ROUND(E111*P111,2)</f>
        <v>0</v>
      </c>
      <c r="R111" s="174" t="s">
        <v>450</v>
      </c>
      <c r="S111" s="174" t="s">
        <v>169</v>
      </c>
      <c r="T111" s="175" t="s">
        <v>170</v>
      </c>
      <c r="U111" s="156">
        <v>0</v>
      </c>
      <c r="V111" s="156">
        <f>ROUND(E111*U111,2)</f>
        <v>0</v>
      </c>
      <c r="W111" s="156"/>
      <c r="X111" s="156" t="s">
        <v>356</v>
      </c>
      <c r="Y111" s="147"/>
      <c r="Z111" s="147"/>
      <c r="AA111" s="147"/>
      <c r="AB111" s="147"/>
      <c r="AC111" s="147"/>
      <c r="AD111" s="147"/>
      <c r="AE111" s="147"/>
      <c r="AF111" s="147"/>
      <c r="AG111" s="147" t="s">
        <v>357</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row>
    <row r="112" spans="1:60" ht="22.5" outlineLevel="1" x14ac:dyDescent="0.2">
      <c r="A112" s="154"/>
      <c r="B112" s="155"/>
      <c r="C112" s="245" t="s">
        <v>451</v>
      </c>
      <c r="D112" s="246"/>
      <c r="E112" s="246"/>
      <c r="F112" s="246"/>
      <c r="G112" s="246"/>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174</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76" t="str">
        <f>C112</f>
        <v>Lože pro trativody, položení trubek, obsyp potrubí sypaninou z vhodných hornin, nebo materiálem připraveným podél výkopu ve vzdálenosti do 3 m od jeho kraje.  Bez výkopu rýhy.</v>
      </c>
      <c r="BB112" s="147"/>
      <c r="BC112" s="147"/>
      <c r="BD112" s="147"/>
      <c r="BE112" s="147"/>
      <c r="BF112" s="147"/>
      <c r="BG112" s="147"/>
      <c r="BH112" s="147"/>
    </row>
    <row r="113" spans="1:60" outlineLevel="1" x14ac:dyDescent="0.2">
      <c r="A113" s="154"/>
      <c r="B113" s="155"/>
      <c r="C113" s="249" t="s">
        <v>726</v>
      </c>
      <c r="D113" s="250"/>
      <c r="E113" s="250"/>
      <c r="F113" s="250"/>
      <c r="G113" s="250"/>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238</v>
      </c>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ht="33.75" outlineLevel="1" x14ac:dyDescent="0.2">
      <c r="A114" s="154"/>
      <c r="B114" s="155"/>
      <c r="C114" s="249" t="s">
        <v>452</v>
      </c>
      <c r="D114" s="250"/>
      <c r="E114" s="250"/>
      <c r="F114" s="250"/>
      <c r="G114" s="250"/>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238</v>
      </c>
      <c r="AH114" s="147"/>
      <c r="AI114" s="147"/>
      <c r="AJ114" s="147"/>
      <c r="AK114" s="147"/>
      <c r="AL114" s="147"/>
      <c r="AM114" s="147"/>
      <c r="AN114" s="147"/>
      <c r="AO114" s="147"/>
      <c r="AP114" s="147"/>
      <c r="AQ114" s="147"/>
      <c r="AR114" s="147"/>
      <c r="AS114" s="147"/>
      <c r="AT114" s="147"/>
      <c r="AU114" s="147"/>
      <c r="AV114" s="147"/>
      <c r="AW114" s="147"/>
      <c r="AX114" s="147"/>
      <c r="AY114" s="147"/>
      <c r="AZ114" s="147"/>
      <c r="BA114" s="176" t="str">
        <f>C114</f>
        <v>- prostor mezi novými opěrnými zídkami a stávajícímu objektu bude vyplněn z čísti násypem z kačírku a tento prostor bude opatřen drenážním potrubím Ř150mm, toto drenážní potrubí bude provedeno i před základovým pásem zídky a drenáže budou svedeny spádem cca 1% do revizních šachet Ř600mm</v>
      </c>
      <c r="BB114" s="147"/>
      <c r="BC114" s="147"/>
      <c r="BD114" s="147"/>
      <c r="BE114" s="147"/>
      <c r="BF114" s="147"/>
      <c r="BG114" s="147"/>
      <c r="BH114" s="147"/>
    </row>
    <row r="115" spans="1:60" outlineLevel="1" x14ac:dyDescent="0.2">
      <c r="A115" s="154"/>
      <c r="B115" s="155"/>
      <c r="C115" s="180" t="s">
        <v>984</v>
      </c>
      <c r="D115" s="157"/>
      <c r="E115" s="158">
        <v>120</v>
      </c>
      <c r="F115" s="156"/>
      <c r="G115" s="156"/>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176</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54"/>
      <c r="B116" s="155"/>
      <c r="C116" s="241"/>
      <c r="D116" s="242"/>
      <c r="E116" s="242"/>
      <c r="F116" s="242"/>
      <c r="G116" s="242"/>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178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x14ac:dyDescent="0.2">
      <c r="A117" s="163" t="s">
        <v>163</v>
      </c>
      <c r="B117" s="164" t="s">
        <v>90</v>
      </c>
      <c r="C117" s="178" t="s">
        <v>91</v>
      </c>
      <c r="D117" s="165"/>
      <c r="E117" s="166"/>
      <c r="F117" s="167"/>
      <c r="G117" s="167">
        <f>SUMIF(AG118:AG141,"&lt;&gt;NOR",G118:G141)</f>
        <v>0</v>
      </c>
      <c r="H117" s="167"/>
      <c r="I117" s="167">
        <f>SUM(I118:I141)</f>
        <v>0</v>
      </c>
      <c r="J117" s="167"/>
      <c r="K117" s="167">
        <f>SUM(K118:K141)</f>
        <v>0</v>
      </c>
      <c r="L117" s="167"/>
      <c r="M117" s="167">
        <f>SUM(M118:M141)</f>
        <v>0</v>
      </c>
      <c r="N117" s="167"/>
      <c r="O117" s="167">
        <f>SUM(O118:O141)</f>
        <v>6.69</v>
      </c>
      <c r="P117" s="167"/>
      <c r="Q117" s="167">
        <f>SUM(Q118:Q141)</f>
        <v>0</v>
      </c>
      <c r="R117" s="167"/>
      <c r="S117" s="167"/>
      <c r="T117" s="168"/>
      <c r="U117" s="162"/>
      <c r="V117" s="162">
        <f>SUM(V118:V141)</f>
        <v>0</v>
      </c>
      <c r="W117" s="162"/>
      <c r="X117" s="162"/>
      <c r="AG117" t="s">
        <v>164</v>
      </c>
    </row>
    <row r="118" spans="1:60" outlineLevel="1" x14ac:dyDescent="0.2">
      <c r="A118" s="169">
        <v>13</v>
      </c>
      <c r="B118" s="170" t="s">
        <v>985</v>
      </c>
      <c r="C118" s="179" t="s">
        <v>986</v>
      </c>
      <c r="D118" s="171" t="s">
        <v>355</v>
      </c>
      <c r="E118" s="172">
        <v>2.6749999999999998</v>
      </c>
      <c r="F118" s="173"/>
      <c r="G118" s="174">
        <f>ROUND(E118*F118,2)</f>
        <v>0</v>
      </c>
      <c r="H118" s="173"/>
      <c r="I118" s="174">
        <f>ROUND(E118*H118,2)</f>
        <v>0</v>
      </c>
      <c r="J118" s="173"/>
      <c r="K118" s="174">
        <f>ROUND(E118*J118,2)</f>
        <v>0</v>
      </c>
      <c r="L118" s="174">
        <v>21</v>
      </c>
      <c r="M118" s="174">
        <f>G118*(1+L118/100)</f>
        <v>0</v>
      </c>
      <c r="N118" s="174">
        <v>2.5</v>
      </c>
      <c r="O118" s="174">
        <f>ROUND(E118*N118,2)</f>
        <v>6.69</v>
      </c>
      <c r="P118" s="174">
        <v>0</v>
      </c>
      <c r="Q118" s="174">
        <f>ROUND(E118*P118,2)</f>
        <v>0</v>
      </c>
      <c r="R118" s="174"/>
      <c r="S118" s="174" t="s">
        <v>169</v>
      </c>
      <c r="T118" s="175" t="s">
        <v>987</v>
      </c>
      <c r="U118" s="156">
        <v>0</v>
      </c>
      <c r="V118" s="156">
        <f>ROUND(E118*U118,2)</f>
        <v>0</v>
      </c>
      <c r="W118" s="156"/>
      <c r="X118" s="156" t="s">
        <v>356</v>
      </c>
      <c r="Y118" s="147"/>
      <c r="Z118" s="147"/>
      <c r="AA118" s="147"/>
      <c r="AB118" s="147"/>
      <c r="AC118" s="147"/>
      <c r="AD118" s="147"/>
      <c r="AE118" s="147"/>
      <c r="AF118" s="147"/>
      <c r="AG118" s="147" t="s">
        <v>357</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ht="22.5" outlineLevel="1" x14ac:dyDescent="0.2">
      <c r="A119" s="154"/>
      <c r="B119" s="155"/>
      <c r="C119" s="247" t="s">
        <v>798</v>
      </c>
      <c r="D119" s="248"/>
      <c r="E119" s="248"/>
      <c r="F119" s="248"/>
      <c r="G119" s="248"/>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238</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76" t="str">
        <f>C119</f>
        <v>- dodání  čerstvého  betonu  (betonové  směsi)  požadované  kvality,  jeho  uložení  do požadovaného tvaru při jakékoliv hustotě výztuže, konzistenci čerstvého betonu a způsobu hutnění, ošetření a ochranu betonu,</v>
      </c>
      <c r="BB119" s="147"/>
      <c r="BC119" s="147"/>
      <c r="BD119" s="147"/>
      <c r="BE119" s="147"/>
      <c r="BF119" s="147"/>
      <c r="BG119" s="147"/>
      <c r="BH119" s="147"/>
    </row>
    <row r="120" spans="1:60" outlineLevel="1" x14ac:dyDescent="0.2">
      <c r="A120" s="154"/>
      <c r="B120" s="155"/>
      <c r="C120" s="249" t="s">
        <v>799</v>
      </c>
      <c r="D120" s="250"/>
      <c r="E120" s="250"/>
      <c r="F120" s="250"/>
      <c r="G120" s="250"/>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238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54"/>
      <c r="B121" s="155"/>
      <c r="C121" s="249" t="s">
        <v>800</v>
      </c>
      <c r="D121" s="250"/>
      <c r="E121" s="250"/>
      <c r="F121" s="250"/>
      <c r="G121" s="250"/>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238</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outlineLevel="1" x14ac:dyDescent="0.2">
      <c r="A122" s="154"/>
      <c r="B122" s="155"/>
      <c r="C122" s="249" t="s">
        <v>801</v>
      </c>
      <c r="D122" s="250"/>
      <c r="E122" s="250"/>
      <c r="F122" s="250"/>
      <c r="G122" s="250"/>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238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76" t="str">
        <f>C122</f>
        <v>- zřízení pracovních a dilatačních spar, včetně potřebných úprav, výplně, vložek, opracování, očištění a ošetření,</v>
      </c>
      <c r="BB122" s="147"/>
      <c r="BC122" s="147"/>
      <c r="BD122" s="147"/>
      <c r="BE122" s="147"/>
      <c r="BF122" s="147"/>
      <c r="BG122" s="147"/>
      <c r="BH122" s="147"/>
    </row>
    <row r="123" spans="1:60" ht="22.5" outlineLevel="1" x14ac:dyDescent="0.2">
      <c r="A123" s="154"/>
      <c r="B123" s="155"/>
      <c r="C123" s="249" t="s">
        <v>802</v>
      </c>
      <c r="D123" s="250"/>
      <c r="E123" s="250"/>
      <c r="F123" s="250"/>
      <c r="G123" s="250"/>
      <c r="H123" s="156"/>
      <c r="I123" s="156"/>
      <c r="J123" s="156"/>
      <c r="K123" s="156"/>
      <c r="L123" s="156"/>
      <c r="M123" s="156"/>
      <c r="N123" s="156"/>
      <c r="O123" s="156"/>
      <c r="P123" s="156"/>
      <c r="Q123" s="156"/>
      <c r="R123" s="156"/>
      <c r="S123" s="156"/>
      <c r="T123" s="156"/>
      <c r="U123" s="156"/>
      <c r="V123" s="156"/>
      <c r="W123" s="156"/>
      <c r="X123" s="156"/>
      <c r="Y123" s="147"/>
      <c r="Z123" s="147"/>
      <c r="AA123" s="147"/>
      <c r="AB123" s="147"/>
      <c r="AC123" s="147"/>
      <c r="AD123" s="147"/>
      <c r="AE123" s="147"/>
      <c r="AF123" s="147"/>
      <c r="AG123" s="147" t="s">
        <v>238</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76" t="str">
        <f>C123</f>
        <v>- bednění  požadovaných  konstr. (i ztracené) s úpravou  dle požadované  kvality povrchu betonu, včetně odbedňovacích a odskružovacích prostředků,</v>
      </c>
      <c r="BB123" s="147"/>
      <c r="BC123" s="147"/>
      <c r="BD123" s="147"/>
      <c r="BE123" s="147"/>
      <c r="BF123" s="147"/>
      <c r="BG123" s="147"/>
      <c r="BH123" s="147"/>
    </row>
    <row r="124" spans="1:60" ht="22.5" outlineLevel="1" x14ac:dyDescent="0.2">
      <c r="A124" s="154"/>
      <c r="B124" s="155"/>
      <c r="C124" s="249" t="s">
        <v>803</v>
      </c>
      <c r="D124" s="250"/>
      <c r="E124" s="250"/>
      <c r="F124" s="250"/>
      <c r="G124" s="250"/>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238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76" t="str">
        <f>C124</f>
        <v>- podpěrné  konstr. (skruže) a lešení všech druhů pro bednění, uložení čerstvého betonu, výztuže a doplňkových konstr., vč. požadovaných otvorů, ochranných a bezpečnostních opatření a základů těchto konstrukcí a lešení,</v>
      </c>
      <c r="BB124" s="147"/>
      <c r="BC124" s="147"/>
      <c r="BD124" s="147"/>
      <c r="BE124" s="147"/>
      <c r="BF124" s="147"/>
      <c r="BG124" s="147"/>
      <c r="BH124" s="147"/>
    </row>
    <row r="125" spans="1:60" outlineLevel="1" x14ac:dyDescent="0.2">
      <c r="A125" s="154"/>
      <c r="B125" s="155"/>
      <c r="C125" s="249" t="s">
        <v>804</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54"/>
      <c r="B126" s="155"/>
      <c r="C126" s="249" t="s">
        <v>805</v>
      </c>
      <c r="D126" s="250"/>
      <c r="E126" s="250"/>
      <c r="F126" s="250"/>
      <c r="G126" s="250"/>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238</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76" t="str">
        <f>C126</f>
        <v>- zřízení  všech  požadovaných  otvorů, kapes, výklenků, prostupů, dutin, drážek a pod., vč. ztížení práce a úprav  kolem nich,</v>
      </c>
      <c r="BB126" s="147"/>
      <c r="BC126" s="147"/>
      <c r="BD126" s="147"/>
      <c r="BE126" s="147"/>
      <c r="BF126" s="147"/>
      <c r="BG126" s="147"/>
      <c r="BH126" s="147"/>
    </row>
    <row r="127" spans="1:60" outlineLevel="1" x14ac:dyDescent="0.2">
      <c r="A127" s="154"/>
      <c r="B127" s="155"/>
      <c r="C127" s="249" t="s">
        <v>806</v>
      </c>
      <c r="D127" s="250"/>
      <c r="E127" s="250"/>
      <c r="F127" s="250"/>
      <c r="G127" s="250"/>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238</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row>
    <row r="128" spans="1:60" outlineLevel="1" x14ac:dyDescent="0.2">
      <c r="A128" s="154"/>
      <c r="B128" s="155"/>
      <c r="C128" s="249" t="s">
        <v>807</v>
      </c>
      <c r="D128" s="250"/>
      <c r="E128" s="250"/>
      <c r="F128" s="250"/>
      <c r="G128" s="250"/>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238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54"/>
      <c r="B129" s="155"/>
      <c r="C129" s="249" t="s">
        <v>808</v>
      </c>
      <c r="D129" s="250"/>
      <c r="E129" s="250"/>
      <c r="F129" s="250"/>
      <c r="G129" s="250"/>
      <c r="H129" s="156"/>
      <c r="I129" s="156"/>
      <c r="J129" s="156"/>
      <c r="K129" s="156"/>
      <c r="L129" s="156"/>
      <c r="M129" s="156"/>
      <c r="N129" s="156"/>
      <c r="O129" s="156"/>
      <c r="P129" s="156"/>
      <c r="Q129" s="156"/>
      <c r="R129" s="156"/>
      <c r="S129" s="156"/>
      <c r="T129" s="156"/>
      <c r="U129" s="156"/>
      <c r="V129" s="156"/>
      <c r="W129" s="156"/>
      <c r="X129" s="156"/>
      <c r="Y129" s="147"/>
      <c r="Z129" s="147"/>
      <c r="AA129" s="147"/>
      <c r="AB129" s="147"/>
      <c r="AC129" s="147"/>
      <c r="AD129" s="147"/>
      <c r="AE129" s="147"/>
      <c r="AF129" s="147"/>
      <c r="AG129" s="147" t="s">
        <v>238</v>
      </c>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9" t="s">
        <v>809</v>
      </c>
      <c r="D130" s="250"/>
      <c r="E130" s="250"/>
      <c r="F130" s="250"/>
      <c r="G130" s="250"/>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238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outlineLevel="1" x14ac:dyDescent="0.2">
      <c r="A131" s="154"/>
      <c r="B131" s="155"/>
      <c r="C131" s="249" t="s">
        <v>810</v>
      </c>
      <c r="D131" s="250"/>
      <c r="E131" s="250"/>
      <c r="F131" s="250"/>
      <c r="G131" s="250"/>
      <c r="H131" s="156"/>
      <c r="I131" s="156"/>
      <c r="J131" s="156"/>
      <c r="K131" s="156"/>
      <c r="L131" s="156"/>
      <c r="M131" s="156"/>
      <c r="N131" s="156"/>
      <c r="O131" s="156"/>
      <c r="P131" s="156"/>
      <c r="Q131" s="156"/>
      <c r="R131" s="156"/>
      <c r="S131" s="156"/>
      <c r="T131" s="156"/>
      <c r="U131" s="156"/>
      <c r="V131" s="156"/>
      <c r="W131" s="156"/>
      <c r="X131" s="156"/>
      <c r="Y131" s="147"/>
      <c r="Z131" s="147"/>
      <c r="AA131" s="147"/>
      <c r="AB131" s="147"/>
      <c r="AC131" s="147"/>
      <c r="AD131" s="147"/>
      <c r="AE131" s="147"/>
      <c r="AF131" s="147"/>
      <c r="AG131" s="147" t="s">
        <v>238</v>
      </c>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row>
    <row r="132" spans="1:60" outlineLevel="1" x14ac:dyDescent="0.2">
      <c r="A132" s="154"/>
      <c r="B132" s="155"/>
      <c r="C132" s="249" t="s">
        <v>811</v>
      </c>
      <c r="D132" s="250"/>
      <c r="E132" s="250"/>
      <c r="F132" s="250"/>
      <c r="G132" s="250"/>
      <c r="H132" s="156"/>
      <c r="I132" s="156"/>
      <c r="J132" s="156"/>
      <c r="K132" s="156"/>
      <c r="L132" s="156"/>
      <c r="M132" s="156"/>
      <c r="N132" s="156"/>
      <c r="O132" s="156"/>
      <c r="P132" s="156"/>
      <c r="Q132" s="156"/>
      <c r="R132" s="156"/>
      <c r="S132" s="156"/>
      <c r="T132" s="156"/>
      <c r="U132" s="156"/>
      <c r="V132" s="156"/>
      <c r="W132" s="156"/>
      <c r="X132" s="156"/>
      <c r="Y132" s="147"/>
      <c r="Z132" s="147"/>
      <c r="AA132" s="147"/>
      <c r="AB132" s="147"/>
      <c r="AC132" s="147"/>
      <c r="AD132" s="147"/>
      <c r="AE132" s="147"/>
      <c r="AF132" s="147"/>
      <c r="AG132" s="147" t="s">
        <v>238</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54"/>
      <c r="B133" s="155"/>
      <c r="C133" s="249" t="s">
        <v>812</v>
      </c>
      <c r="D133" s="250"/>
      <c r="E133" s="250"/>
      <c r="F133" s="250"/>
      <c r="G133" s="250"/>
      <c r="H133" s="156"/>
      <c r="I133" s="156"/>
      <c r="J133" s="156"/>
      <c r="K133" s="156"/>
      <c r="L133" s="156"/>
      <c r="M133" s="156"/>
      <c r="N133" s="156"/>
      <c r="O133" s="156"/>
      <c r="P133" s="156"/>
      <c r="Q133" s="156"/>
      <c r="R133" s="156"/>
      <c r="S133" s="156"/>
      <c r="T133" s="156"/>
      <c r="U133" s="156"/>
      <c r="V133" s="156"/>
      <c r="W133" s="156"/>
      <c r="X133" s="156"/>
      <c r="Y133" s="147"/>
      <c r="Z133" s="147"/>
      <c r="AA133" s="147"/>
      <c r="AB133" s="147"/>
      <c r="AC133" s="147"/>
      <c r="AD133" s="147"/>
      <c r="AE133" s="147"/>
      <c r="AF133" s="147"/>
      <c r="AG133" s="147" t="s">
        <v>238</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76" t="str">
        <f>C133</f>
        <v>- opatření  povrchů  betonu  izolací  proti zemní vlhkosti v částech, kde přijdou do styku se zeminou nebo kamenivem,</v>
      </c>
      <c r="BB133" s="147"/>
      <c r="BC133" s="147"/>
      <c r="BD133" s="147"/>
      <c r="BE133" s="147"/>
      <c r="BF133" s="147"/>
      <c r="BG133" s="147"/>
      <c r="BH133" s="147"/>
    </row>
    <row r="134" spans="1:60" outlineLevel="1" x14ac:dyDescent="0.2">
      <c r="A134" s="154"/>
      <c r="B134" s="155"/>
      <c r="C134" s="249" t="s">
        <v>813</v>
      </c>
      <c r="D134" s="250"/>
      <c r="E134" s="250"/>
      <c r="F134" s="250"/>
      <c r="G134" s="250"/>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238</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outlineLevel="1" x14ac:dyDescent="0.2">
      <c r="A135" s="154"/>
      <c r="B135" s="155"/>
      <c r="C135" s="249" t="s">
        <v>814</v>
      </c>
      <c r="D135" s="250"/>
      <c r="E135" s="250"/>
      <c r="F135" s="250"/>
      <c r="G135" s="250"/>
      <c r="H135" s="156"/>
      <c r="I135" s="156"/>
      <c r="J135" s="156"/>
      <c r="K135" s="156"/>
      <c r="L135" s="156"/>
      <c r="M135" s="156"/>
      <c r="N135" s="156"/>
      <c r="O135" s="156"/>
      <c r="P135" s="156"/>
      <c r="Q135" s="156"/>
      <c r="R135" s="156"/>
      <c r="S135" s="156"/>
      <c r="T135" s="156"/>
      <c r="U135" s="156"/>
      <c r="V135" s="156"/>
      <c r="W135" s="156"/>
      <c r="X135" s="156"/>
      <c r="Y135" s="147"/>
      <c r="Z135" s="147"/>
      <c r="AA135" s="147"/>
      <c r="AB135" s="147"/>
      <c r="AC135" s="147"/>
      <c r="AD135" s="147"/>
      <c r="AE135" s="147"/>
      <c r="AF135" s="147"/>
      <c r="AG135" s="147" t="s">
        <v>238</v>
      </c>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row>
    <row r="136" spans="1:60" outlineLevel="1" x14ac:dyDescent="0.2">
      <c r="A136" s="154"/>
      <c r="B136" s="155"/>
      <c r="C136" s="180" t="s">
        <v>988</v>
      </c>
      <c r="D136" s="157"/>
      <c r="E136" s="158"/>
      <c r="F136" s="156"/>
      <c r="G136" s="156"/>
      <c r="H136" s="156"/>
      <c r="I136" s="156"/>
      <c r="J136" s="156"/>
      <c r="K136" s="156"/>
      <c r="L136" s="156"/>
      <c r="M136" s="156"/>
      <c r="N136" s="156"/>
      <c r="O136" s="156"/>
      <c r="P136" s="156"/>
      <c r="Q136" s="156"/>
      <c r="R136" s="156"/>
      <c r="S136" s="156"/>
      <c r="T136" s="156"/>
      <c r="U136" s="156"/>
      <c r="V136" s="156"/>
      <c r="W136" s="156"/>
      <c r="X136" s="156"/>
      <c r="Y136" s="147"/>
      <c r="Z136" s="147"/>
      <c r="AA136" s="147"/>
      <c r="AB136" s="147"/>
      <c r="AC136" s="147"/>
      <c r="AD136" s="147"/>
      <c r="AE136" s="147"/>
      <c r="AF136" s="147"/>
      <c r="AG136" s="147" t="s">
        <v>176</v>
      </c>
      <c r="AH136" s="147">
        <v>0</v>
      </c>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row>
    <row r="137" spans="1:60" outlineLevel="1" x14ac:dyDescent="0.2">
      <c r="A137" s="154"/>
      <c r="B137" s="155"/>
      <c r="C137" s="180" t="s">
        <v>927</v>
      </c>
      <c r="D137" s="157"/>
      <c r="E137" s="158"/>
      <c r="F137" s="156"/>
      <c r="G137" s="156"/>
      <c r="H137" s="156"/>
      <c r="I137" s="156"/>
      <c r="J137" s="156"/>
      <c r="K137" s="156"/>
      <c r="L137" s="156"/>
      <c r="M137" s="156"/>
      <c r="N137" s="156"/>
      <c r="O137" s="156"/>
      <c r="P137" s="156"/>
      <c r="Q137" s="156"/>
      <c r="R137" s="156"/>
      <c r="S137" s="156"/>
      <c r="T137" s="156"/>
      <c r="U137" s="156"/>
      <c r="V137" s="156"/>
      <c r="W137" s="156"/>
      <c r="X137" s="156"/>
      <c r="Y137" s="147"/>
      <c r="Z137" s="147"/>
      <c r="AA137" s="147"/>
      <c r="AB137" s="147"/>
      <c r="AC137" s="147"/>
      <c r="AD137" s="147"/>
      <c r="AE137" s="147"/>
      <c r="AF137" s="147"/>
      <c r="AG137" s="147" t="s">
        <v>176</v>
      </c>
      <c r="AH137" s="147">
        <v>0</v>
      </c>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row>
    <row r="138" spans="1:60" outlineLevel="1" x14ac:dyDescent="0.2">
      <c r="A138" s="154"/>
      <c r="B138" s="155"/>
      <c r="C138" s="180" t="s">
        <v>989</v>
      </c>
      <c r="D138" s="157"/>
      <c r="E138" s="158">
        <v>1.19</v>
      </c>
      <c r="F138" s="156"/>
      <c r="G138" s="156"/>
      <c r="H138" s="156"/>
      <c r="I138" s="156"/>
      <c r="J138" s="156"/>
      <c r="K138" s="156"/>
      <c r="L138" s="156"/>
      <c r="M138" s="156"/>
      <c r="N138" s="156"/>
      <c r="O138" s="156"/>
      <c r="P138" s="156"/>
      <c r="Q138" s="156"/>
      <c r="R138" s="156"/>
      <c r="S138" s="156"/>
      <c r="T138" s="156"/>
      <c r="U138" s="156"/>
      <c r="V138" s="156"/>
      <c r="W138" s="156"/>
      <c r="X138" s="156"/>
      <c r="Y138" s="147"/>
      <c r="Z138" s="147"/>
      <c r="AA138" s="147"/>
      <c r="AB138" s="147"/>
      <c r="AC138" s="147"/>
      <c r="AD138" s="147"/>
      <c r="AE138" s="147"/>
      <c r="AF138" s="147"/>
      <c r="AG138" s="147" t="s">
        <v>176</v>
      </c>
      <c r="AH138" s="147">
        <v>0</v>
      </c>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row>
    <row r="139" spans="1:60" outlineLevel="1" x14ac:dyDescent="0.2">
      <c r="A139" s="154"/>
      <c r="B139" s="155"/>
      <c r="C139" s="180" t="s">
        <v>990</v>
      </c>
      <c r="D139" s="157"/>
      <c r="E139" s="158">
        <v>1.05</v>
      </c>
      <c r="F139" s="156"/>
      <c r="G139" s="156"/>
      <c r="H139" s="156"/>
      <c r="I139" s="156"/>
      <c r="J139" s="156"/>
      <c r="K139" s="156"/>
      <c r="L139" s="156"/>
      <c r="M139" s="156"/>
      <c r="N139" s="156"/>
      <c r="O139" s="156"/>
      <c r="P139" s="156"/>
      <c r="Q139" s="156"/>
      <c r="R139" s="156"/>
      <c r="S139" s="156"/>
      <c r="T139" s="156"/>
      <c r="U139" s="156"/>
      <c r="V139" s="156"/>
      <c r="W139" s="156"/>
      <c r="X139" s="156"/>
      <c r="Y139" s="147"/>
      <c r="Z139" s="147"/>
      <c r="AA139" s="147"/>
      <c r="AB139" s="147"/>
      <c r="AC139" s="147"/>
      <c r="AD139" s="147"/>
      <c r="AE139" s="147"/>
      <c r="AF139" s="147"/>
      <c r="AG139" s="147" t="s">
        <v>176</v>
      </c>
      <c r="AH139" s="147">
        <v>0</v>
      </c>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row>
    <row r="140" spans="1:60" outlineLevel="1" x14ac:dyDescent="0.2">
      <c r="A140" s="154"/>
      <c r="B140" s="155"/>
      <c r="C140" s="180" t="s">
        <v>991</v>
      </c>
      <c r="D140" s="157"/>
      <c r="E140" s="158">
        <v>0.435</v>
      </c>
      <c r="F140" s="156"/>
      <c r="G140" s="156"/>
      <c r="H140" s="156"/>
      <c r="I140" s="156"/>
      <c r="J140" s="156"/>
      <c r="K140" s="156"/>
      <c r="L140" s="156"/>
      <c r="M140" s="156"/>
      <c r="N140" s="156"/>
      <c r="O140" s="156"/>
      <c r="P140" s="156"/>
      <c r="Q140" s="156"/>
      <c r="R140" s="156"/>
      <c r="S140" s="156"/>
      <c r="T140" s="156"/>
      <c r="U140" s="156"/>
      <c r="V140" s="156"/>
      <c r="W140" s="156"/>
      <c r="X140" s="156"/>
      <c r="Y140" s="147"/>
      <c r="Z140" s="147"/>
      <c r="AA140" s="147"/>
      <c r="AB140" s="147"/>
      <c r="AC140" s="147"/>
      <c r="AD140" s="147"/>
      <c r="AE140" s="147"/>
      <c r="AF140" s="147"/>
      <c r="AG140" s="147" t="s">
        <v>176</v>
      </c>
      <c r="AH140" s="147">
        <v>0</v>
      </c>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row>
    <row r="141" spans="1:60" outlineLevel="1" x14ac:dyDescent="0.2">
      <c r="A141" s="154"/>
      <c r="B141" s="155"/>
      <c r="C141" s="241"/>
      <c r="D141" s="242"/>
      <c r="E141" s="242"/>
      <c r="F141" s="242"/>
      <c r="G141" s="242"/>
      <c r="H141" s="156"/>
      <c r="I141" s="156"/>
      <c r="J141" s="156"/>
      <c r="K141" s="156"/>
      <c r="L141" s="156"/>
      <c r="M141" s="156"/>
      <c r="N141" s="156"/>
      <c r="O141" s="156"/>
      <c r="P141" s="156"/>
      <c r="Q141" s="156"/>
      <c r="R141" s="156"/>
      <c r="S141" s="156"/>
      <c r="T141" s="156"/>
      <c r="U141" s="156"/>
      <c r="V141" s="156"/>
      <c r="W141" s="156"/>
      <c r="X141" s="156"/>
      <c r="Y141" s="147"/>
      <c r="Z141" s="147"/>
      <c r="AA141" s="147"/>
      <c r="AB141" s="147"/>
      <c r="AC141" s="147"/>
      <c r="AD141" s="147"/>
      <c r="AE141" s="147"/>
      <c r="AF141" s="147"/>
      <c r="AG141" s="147" t="s">
        <v>178</v>
      </c>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row>
    <row r="142" spans="1:60" x14ac:dyDescent="0.2">
      <c r="A142" s="163" t="s">
        <v>163</v>
      </c>
      <c r="B142" s="164" t="s">
        <v>104</v>
      </c>
      <c r="C142" s="178" t="s">
        <v>105</v>
      </c>
      <c r="D142" s="165"/>
      <c r="E142" s="166"/>
      <c r="F142" s="167"/>
      <c r="G142" s="167">
        <f>SUMIF(AG143:AG155,"&lt;&gt;NOR",G143:G155)</f>
        <v>0</v>
      </c>
      <c r="H142" s="167"/>
      <c r="I142" s="167">
        <f>SUM(I143:I155)</f>
        <v>0</v>
      </c>
      <c r="J142" s="167"/>
      <c r="K142" s="167">
        <f>SUM(K143:K155)</f>
        <v>0</v>
      </c>
      <c r="L142" s="167"/>
      <c r="M142" s="167">
        <f>SUM(M143:M155)</f>
        <v>0</v>
      </c>
      <c r="N142" s="167"/>
      <c r="O142" s="167">
        <f>SUM(O143:O155)</f>
        <v>0</v>
      </c>
      <c r="P142" s="167"/>
      <c r="Q142" s="167">
        <f>SUM(Q143:Q155)</f>
        <v>0</v>
      </c>
      <c r="R142" s="167"/>
      <c r="S142" s="167"/>
      <c r="T142" s="168"/>
      <c r="U142" s="162"/>
      <c r="V142" s="162">
        <f>SUM(V143:V155)</f>
        <v>0</v>
      </c>
      <c r="W142" s="162"/>
      <c r="X142" s="162"/>
      <c r="AG142" t="s">
        <v>164</v>
      </c>
    </row>
    <row r="143" spans="1:60" outlineLevel="1" x14ac:dyDescent="0.2">
      <c r="A143" s="169">
        <v>14</v>
      </c>
      <c r="B143" s="170" t="s">
        <v>865</v>
      </c>
      <c r="C143" s="179" t="s">
        <v>866</v>
      </c>
      <c r="D143" s="171" t="s">
        <v>400</v>
      </c>
      <c r="E143" s="172">
        <v>1</v>
      </c>
      <c r="F143" s="173"/>
      <c r="G143" s="174">
        <f>ROUND(E143*F143,2)</f>
        <v>0</v>
      </c>
      <c r="H143" s="173"/>
      <c r="I143" s="174">
        <f>ROUND(E143*H143,2)</f>
        <v>0</v>
      </c>
      <c r="J143" s="173"/>
      <c r="K143" s="174">
        <f>ROUND(E143*J143,2)</f>
        <v>0</v>
      </c>
      <c r="L143" s="174">
        <v>21</v>
      </c>
      <c r="M143" s="174">
        <f>G143*(1+L143/100)</f>
        <v>0</v>
      </c>
      <c r="N143" s="174">
        <v>0</v>
      </c>
      <c r="O143" s="174">
        <f>ROUND(E143*N143,2)</f>
        <v>0</v>
      </c>
      <c r="P143" s="174">
        <v>0</v>
      </c>
      <c r="Q143" s="174">
        <f>ROUND(E143*P143,2)</f>
        <v>0</v>
      </c>
      <c r="R143" s="174"/>
      <c r="S143" s="174" t="s">
        <v>287</v>
      </c>
      <c r="T143" s="175" t="s">
        <v>306</v>
      </c>
      <c r="U143" s="156">
        <v>0</v>
      </c>
      <c r="V143" s="156">
        <f>ROUND(E143*U143,2)</f>
        <v>0</v>
      </c>
      <c r="W143" s="156"/>
      <c r="X143" s="156" t="s">
        <v>356</v>
      </c>
      <c r="Y143" s="147"/>
      <c r="Z143" s="147"/>
      <c r="AA143" s="147"/>
      <c r="AB143" s="147"/>
      <c r="AC143" s="147"/>
      <c r="AD143" s="147"/>
      <c r="AE143" s="147"/>
      <c r="AF143" s="147"/>
      <c r="AG143" s="147" t="s">
        <v>357</v>
      </c>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row>
    <row r="144" spans="1:60" outlineLevel="1" x14ac:dyDescent="0.2">
      <c r="A144" s="154"/>
      <c r="B144" s="155"/>
      <c r="C144" s="247" t="s">
        <v>867</v>
      </c>
      <c r="D144" s="248"/>
      <c r="E144" s="248"/>
      <c r="F144" s="248"/>
      <c r="G144" s="248"/>
      <c r="H144" s="156"/>
      <c r="I144" s="156"/>
      <c r="J144" s="156"/>
      <c r="K144" s="156"/>
      <c r="L144" s="156"/>
      <c r="M144" s="156"/>
      <c r="N144" s="156"/>
      <c r="O144" s="156"/>
      <c r="P144" s="156"/>
      <c r="Q144" s="156"/>
      <c r="R144" s="156"/>
      <c r="S144" s="156"/>
      <c r="T144" s="156"/>
      <c r="U144" s="156"/>
      <c r="V144" s="156"/>
      <c r="W144" s="156"/>
      <c r="X144" s="156"/>
      <c r="Y144" s="147"/>
      <c r="Z144" s="147"/>
      <c r="AA144" s="147"/>
      <c r="AB144" s="147"/>
      <c r="AC144" s="147"/>
      <c r="AD144" s="147"/>
      <c r="AE144" s="147"/>
      <c r="AF144" s="147"/>
      <c r="AG144" s="147" t="s">
        <v>238</v>
      </c>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row>
    <row r="145" spans="1:60" outlineLevel="1" x14ac:dyDescent="0.2">
      <c r="A145" s="154"/>
      <c r="B145" s="155"/>
      <c r="C145" s="249" t="s">
        <v>868</v>
      </c>
      <c r="D145" s="250"/>
      <c r="E145" s="250"/>
      <c r="F145" s="250"/>
      <c r="G145" s="250"/>
      <c r="H145" s="156"/>
      <c r="I145" s="156"/>
      <c r="J145" s="156"/>
      <c r="K145" s="156"/>
      <c r="L145" s="156"/>
      <c r="M145" s="156"/>
      <c r="N145" s="156"/>
      <c r="O145" s="156"/>
      <c r="P145" s="156"/>
      <c r="Q145" s="156"/>
      <c r="R145" s="156"/>
      <c r="S145" s="156"/>
      <c r="T145" s="156"/>
      <c r="U145" s="156"/>
      <c r="V145" s="156"/>
      <c r="W145" s="156"/>
      <c r="X145" s="156"/>
      <c r="Y145" s="147"/>
      <c r="Z145" s="147"/>
      <c r="AA145" s="147"/>
      <c r="AB145" s="147"/>
      <c r="AC145" s="147"/>
      <c r="AD145" s="147"/>
      <c r="AE145" s="147"/>
      <c r="AF145" s="147"/>
      <c r="AG145" s="147" t="s">
        <v>238</v>
      </c>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row>
    <row r="146" spans="1:60" outlineLevel="1" x14ac:dyDescent="0.2">
      <c r="A146" s="154"/>
      <c r="B146" s="155"/>
      <c r="C146" s="184" t="s">
        <v>511</v>
      </c>
      <c r="D146" s="159"/>
      <c r="E146" s="160"/>
      <c r="F146" s="161"/>
      <c r="G146" s="161"/>
      <c r="H146" s="156"/>
      <c r="I146" s="156"/>
      <c r="J146" s="156"/>
      <c r="K146" s="156"/>
      <c r="L146" s="156"/>
      <c r="M146" s="156"/>
      <c r="N146" s="156"/>
      <c r="O146" s="156"/>
      <c r="P146" s="156"/>
      <c r="Q146" s="156"/>
      <c r="R146" s="156"/>
      <c r="S146" s="156"/>
      <c r="T146" s="156"/>
      <c r="U146" s="156"/>
      <c r="V146" s="156"/>
      <c r="W146" s="156"/>
      <c r="X146" s="156"/>
      <c r="Y146" s="147"/>
      <c r="Z146" s="147"/>
      <c r="AA146" s="147"/>
      <c r="AB146" s="147"/>
      <c r="AC146" s="147"/>
      <c r="AD146" s="147"/>
      <c r="AE146" s="147"/>
      <c r="AF146" s="147"/>
      <c r="AG146" s="147" t="s">
        <v>238</v>
      </c>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row>
    <row r="147" spans="1:60" ht="22.5" outlineLevel="1" x14ac:dyDescent="0.2">
      <c r="A147" s="154"/>
      <c r="B147" s="155"/>
      <c r="C147" s="249" t="s">
        <v>869</v>
      </c>
      <c r="D147" s="250"/>
      <c r="E147" s="250"/>
      <c r="F147" s="250"/>
      <c r="G147" s="250"/>
      <c r="H147" s="156"/>
      <c r="I147" s="156"/>
      <c r="J147" s="156"/>
      <c r="K147" s="156"/>
      <c r="L147" s="156"/>
      <c r="M147" s="156"/>
      <c r="N147" s="156"/>
      <c r="O147" s="156"/>
      <c r="P147" s="156"/>
      <c r="Q147" s="156"/>
      <c r="R147" s="156"/>
      <c r="S147" s="156"/>
      <c r="T147" s="156"/>
      <c r="U147" s="156"/>
      <c r="V147" s="156"/>
      <c r="W147" s="156"/>
      <c r="X147" s="156"/>
      <c r="Y147" s="147"/>
      <c r="Z147" s="147"/>
      <c r="AA147" s="147"/>
      <c r="AB147" s="147"/>
      <c r="AC147" s="147"/>
      <c r="AD147" s="147"/>
      <c r="AE147" s="147"/>
      <c r="AF147" s="147"/>
      <c r="AG147" s="147" t="s">
        <v>238</v>
      </c>
      <c r="AH147" s="147"/>
      <c r="AI147" s="147"/>
      <c r="AJ147" s="147"/>
      <c r="AK147" s="147"/>
      <c r="AL147" s="147"/>
      <c r="AM147" s="147"/>
      <c r="AN147" s="147"/>
      <c r="AO147" s="147"/>
      <c r="AP147" s="147"/>
      <c r="AQ147" s="147"/>
      <c r="AR147" s="147"/>
      <c r="AS147" s="147"/>
      <c r="AT147" s="147"/>
      <c r="AU147" s="147"/>
      <c r="AV147" s="147"/>
      <c r="AW147" s="147"/>
      <c r="AX147" s="147"/>
      <c r="AY147" s="147"/>
      <c r="AZ147" s="147"/>
      <c r="BA147" s="176" t="str">
        <f>C147</f>
        <v>- dodání PD na  dílce  požadovaného  tvaru  a  vlastností,  návrh jeho  skladování,  dopravy  a  osazení  do  definitivní polohy, včetně komplexní technologie výroby a montáže dílců, ošetření a ochrana dílců,</v>
      </c>
      <c r="BB147" s="147"/>
      <c r="BC147" s="147"/>
      <c r="BD147" s="147"/>
      <c r="BE147" s="147"/>
      <c r="BF147" s="147"/>
      <c r="BG147" s="147"/>
      <c r="BH147" s="147"/>
    </row>
    <row r="148" spans="1:60" outlineLevel="1" x14ac:dyDescent="0.2">
      <c r="A148" s="154"/>
      <c r="B148" s="155"/>
      <c r="C148" s="249" t="s">
        <v>852</v>
      </c>
      <c r="D148" s="250"/>
      <c r="E148" s="250"/>
      <c r="F148" s="250"/>
      <c r="G148" s="250"/>
      <c r="H148" s="156"/>
      <c r="I148" s="156"/>
      <c r="J148" s="156"/>
      <c r="K148" s="156"/>
      <c r="L148" s="156"/>
      <c r="M148" s="156"/>
      <c r="N148" s="156"/>
      <c r="O148" s="156"/>
      <c r="P148" s="156"/>
      <c r="Q148" s="156"/>
      <c r="R148" s="156"/>
      <c r="S148" s="156"/>
      <c r="T148" s="156"/>
      <c r="U148" s="156"/>
      <c r="V148" s="156"/>
      <c r="W148" s="156"/>
      <c r="X148" s="156"/>
      <c r="Y148" s="147"/>
      <c r="Z148" s="147"/>
      <c r="AA148" s="147"/>
      <c r="AB148" s="147"/>
      <c r="AC148" s="147"/>
      <c r="AD148" s="147"/>
      <c r="AE148" s="147"/>
      <c r="AF148" s="147"/>
      <c r="AG148" s="147" t="s">
        <v>238</v>
      </c>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row>
    <row r="149" spans="1:60" outlineLevel="1" x14ac:dyDescent="0.2">
      <c r="A149" s="154"/>
      <c r="B149" s="155"/>
      <c r="C149" s="249" t="s">
        <v>870</v>
      </c>
      <c r="D149" s="250"/>
      <c r="E149" s="250"/>
      <c r="F149" s="250"/>
      <c r="G149" s="250"/>
      <c r="H149" s="156"/>
      <c r="I149" s="156"/>
      <c r="J149" s="156"/>
      <c r="K149" s="156"/>
      <c r="L149" s="156"/>
      <c r="M149" s="156"/>
      <c r="N149" s="156"/>
      <c r="O149" s="156"/>
      <c r="P149" s="156"/>
      <c r="Q149" s="156"/>
      <c r="R149" s="156"/>
      <c r="S149" s="156"/>
      <c r="T149" s="156"/>
      <c r="U149" s="156"/>
      <c r="V149" s="156"/>
      <c r="W149" s="156"/>
      <c r="X149" s="156"/>
      <c r="Y149" s="147"/>
      <c r="Z149" s="147"/>
      <c r="AA149" s="147"/>
      <c r="AB149" s="147"/>
      <c r="AC149" s="147"/>
      <c r="AD149" s="147"/>
      <c r="AE149" s="147"/>
      <c r="AF149" s="147"/>
      <c r="AG149" s="147" t="s">
        <v>238</v>
      </c>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row>
    <row r="150" spans="1:60" outlineLevel="1" x14ac:dyDescent="0.2">
      <c r="A150" s="154"/>
      <c r="B150" s="155"/>
      <c r="C150" s="249" t="s">
        <v>871</v>
      </c>
      <c r="D150" s="250"/>
      <c r="E150" s="250"/>
      <c r="F150" s="250"/>
      <c r="G150" s="250"/>
      <c r="H150" s="156"/>
      <c r="I150" s="156"/>
      <c r="J150" s="156"/>
      <c r="K150" s="156"/>
      <c r="L150" s="156"/>
      <c r="M150" s="156"/>
      <c r="N150" s="156"/>
      <c r="O150" s="156"/>
      <c r="P150" s="156"/>
      <c r="Q150" s="156"/>
      <c r="R150" s="156"/>
      <c r="S150" s="156"/>
      <c r="T150" s="156"/>
      <c r="U150" s="156"/>
      <c r="V150" s="156"/>
      <c r="W150" s="156"/>
      <c r="X150" s="156"/>
      <c r="Y150" s="147"/>
      <c r="Z150" s="147"/>
      <c r="AA150" s="147"/>
      <c r="AB150" s="147"/>
      <c r="AC150" s="147"/>
      <c r="AD150" s="147"/>
      <c r="AE150" s="147"/>
      <c r="AF150" s="147"/>
      <c r="AG150" s="147" t="s">
        <v>238</v>
      </c>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row>
    <row r="151" spans="1:60" outlineLevel="1" x14ac:dyDescent="0.2">
      <c r="A151" s="154"/>
      <c r="B151" s="155"/>
      <c r="C151" s="249" t="s">
        <v>872</v>
      </c>
      <c r="D151" s="250"/>
      <c r="E151" s="250"/>
      <c r="F151" s="250"/>
      <c r="G151" s="250"/>
      <c r="H151" s="156"/>
      <c r="I151" s="156"/>
      <c r="J151" s="156"/>
      <c r="K151" s="156"/>
      <c r="L151" s="156"/>
      <c r="M151" s="156"/>
      <c r="N151" s="156"/>
      <c r="O151" s="156"/>
      <c r="P151" s="156"/>
      <c r="Q151" s="156"/>
      <c r="R151" s="156"/>
      <c r="S151" s="156"/>
      <c r="T151" s="156"/>
      <c r="U151" s="156"/>
      <c r="V151" s="156"/>
      <c r="W151" s="156"/>
      <c r="X151" s="156"/>
      <c r="Y151" s="147"/>
      <c r="Z151" s="147"/>
      <c r="AA151" s="147"/>
      <c r="AB151" s="147"/>
      <c r="AC151" s="147"/>
      <c r="AD151" s="147"/>
      <c r="AE151" s="147"/>
      <c r="AF151" s="147"/>
      <c r="AG151" s="147" t="s">
        <v>238</v>
      </c>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row>
    <row r="152" spans="1:60" ht="22.5" outlineLevel="1" x14ac:dyDescent="0.2">
      <c r="A152" s="154"/>
      <c r="B152" s="155"/>
      <c r="C152" s="249" t="s">
        <v>833</v>
      </c>
      <c r="D152" s="250"/>
      <c r="E152" s="250"/>
      <c r="F152" s="250"/>
      <c r="G152" s="250"/>
      <c r="H152" s="156"/>
      <c r="I152" s="156"/>
      <c r="J152" s="156"/>
      <c r="K152" s="156"/>
      <c r="L152" s="156"/>
      <c r="M152" s="156"/>
      <c r="N152" s="156"/>
      <c r="O152" s="156"/>
      <c r="P152" s="156"/>
      <c r="Q152" s="156"/>
      <c r="R152" s="156"/>
      <c r="S152" s="156"/>
      <c r="T152" s="156"/>
      <c r="U152" s="156"/>
      <c r="V152" s="156"/>
      <c r="W152" s="156"/>
      <c r="X152" s="156"/>
      <c r="Y152" s="147"/>
      <c r="Z152" s="147"/>
      <c r="AA152" s="147"/>
      <c r="AB152" s="147"/>
      <c r="AC152" s="147"/>
      <c r="AD152" s="147"/>
      <c r="AE152" s="147"/>
      <c r="AF152" s="147"/>
      <c r="AG152" s="147" t="s">
        <v>238</v>
      </c>
      <c r="AH152" s="147"/>
      <c r="AI152" s="147"/>
      <c r="AJ152" s="147"/>
      <c r="AK152" s="147"/>
      <c r="AL152" s="147"/>
      <c r="AM152" s="147"/>
      <c r="AN152" s="147"/>
      <c r="AO152" s="147"/>
      <c r="AP152" s="147"/>
      <c r="AQ152" s="147"/>
      <c r="AR152" s="147"/>
      <c r="AS152" s="147"/>
      <c r="AT152" s="147"/>
      <c r="AU152" s="147"/>
      <c r="AV152" s="147"/>
      <c r="AW152" s="147"/>
      <c r="AX152" s="147"/>
      <c r="AY152" s="147"/>
      <c r="AZ152" s="147"/>
      <c r="BA152" s="176" t="str">
        <f>C152</f>
        <v>- další práce dané případně specifikací k příslušnému prefabrik. dílci (úprava pohledových ploch, příp. rubových ploch, osazení měřících zařízení, zkoušení a měření dílců a pod.).</v>
      </c>
      <c r="BB152" s="147"/>
      <c r="BC152" s="147"/>
      <c r="BD152" s="147"/>
      <c r="BE152" s="147"/>
      <c r="BF152" s="147"/>
      <c r="BG152" s="147"/>
      <c r="BH152" s="147"/>
    </row>
    <row r="153" spans="1:60" outlineLevel="1" x14ac:dyDescent="0.2">
      <c r="A153" s="154"/>
      <c r="B153" s="155"/>
      <c r="C153" s="249" t="s">
        <v>873</v>
      </c>
      <c r="D153" s="250"/>
      <c r="E153" s="250"/>
      <c r="F153" s="250"/>
      <c r="G153" s="250"/>
      <c r="H153" s="156"/>
      <c r="I153" s="156"/>
      <c r="J153" s="156"/>
      <c r="K153" s="156"/>
      <c r="L153" s="156"/>
      <c r="M153" s="156"/>
      <c r="N153" s="156"/>
      <c r="O153" s="156"/>
      <c r="P153" s="156"/>
      <c r="Q153" s="156"/>
      <c r="R153" s="156"/>
      <c r="S153" s="156"/>
      <c r="T153" s="156"/>
      <c r="U153" s="156"/>
      <c r="V153" s="156"/>
      <c r="W153" s="156"/>
      <c r="X153" s="156"/>
      <c r="Y153" s="147"/>
      <c r="Z153" s="147"/>
      <c r="AA153" s="147"/>
      <c r="AB153" s="147"/>
      <c r="AC153" s="147"/>
      <c r="AD153" s="147"/>
      <c r="AE153" s="147"/>
      <c r="AF153" s="147"/>
      <c r="AG153" s="147" t="s">
        <v>238</v>
      </c>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row>
    <row r="154" spans="1:60" outlineLevel="1" x14ac:dyDescent="0.2">
      <c r="A154" s="154"/>
      <c r="B154" s="155"/>
      <c r="C154" s="180" t="s">
        <v>992</v>
      </c>
      <c r="D154" s="157"/>
      <c r="E154" s="158">
        <v>1</v>
      </c>
      <c r="F154" s="156"/>
      <c r="G154" s="156"/>
      <c r="H154" s="156"/>
      <c r="I154" s="156"/>
      <c r="J154" s="156"/>
      <c r="K154" s="156"/>
      <c r="L154" s="156"/>
      <c r="M154" s="156"/>
      <c r="N154" s="156"/>
      <c r="O154" s="156"/>
      <c r="P154" s="156"/>
      <c r="Q154" s="156"/>
      <c r="R154" s="156"/>
      <c r="S154" s="156"/>
      <c r="T154" s="156"/>
      <c r="U154" s="156"/>
      <c r="V154" s="156"/>
      <c r="W154" s="156"/>
      <c r="X154" s="156"/>
      <c r="Y154" s="147"/>
      <c r="Z154" s="147"/>
      <c r="AA154" s="147"/>
      <c r="AB154" s="147"/>
      <c r="AC154" s="147"/>
      <c r="AD154" s="147"/>
      <c r="AE154" s="147"/>
      <c r="AF154" s="147"/>
      <c r="AG154" s="147" t="s">
        <v>176</v>
      </c>
      <c r="AH154" s="147">
        <v>0</v>
      </c>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row>
    <row r="155" spans="1:60" outlineLevel="1" x14ac:dyDescent="0.2">
      <c r="A155" s="154"/>
      <c r="B155" s="155"/>
      <c r="C155" s="241"/>
      <c r="D155" s="242"/>
      <c r="E155" s="242"/>
      <c r="F155" s="242"/>
      <c r="G155" s="242"/>
      <c r="H155" s="156"/>
      <c r="I155" s="156"/>
      <c r="J155" s="156"/>
      <c r="K155" s="156"/>
      <c r="L155" s="156"/>
      <c r="M155" s="156"/>
      <c r="N155" s="156"/>
      <c r="O155" s="156"/>
      <c r="P155" s="156"/>
      <c r="Q155" s="156"/>
      <c r="R155" s="156"/>
      <c r="S155" s="156"/>
      <c r="T155" s="156"/>
      <c r="U155" s="156"/>
      <c r="V155" s="156"/>
      <c r="W155" s="156"/>
      <c r="X155" s="156"/>
      <c r="Y155" s="147"/>
      <c r="Z155" s="147"/>
      <c r="AA155" s="147"/>
      <c r="AB155" s="147"/>
      <c r="AC155" s="147"/>
      <c r="AD155" s="147"/>
      <c r="AE155" s="147"/>
      <c r="AF155" s="147"/>
      <c r="AG155" s="147" t="s">
        <v>178</v>
      </c>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row>
    <row r="156" spans="1:60" x14ac:dyDescent="0.2">
      <c r="A156" s="163" t="s">
        <v>163</v>
      </c>
      <c r="B156" s="164" t="s">
        <v>112</v>
      </c>
      <c r="C156" s="178" t="s">
        <v>113</v>
      </c>
      <c r="D156" s="165"/>
      <c r="E156" s="166"/>
      <c r="F156" s="167"/>
      <c r="G156" s="167">
        <f>SUMIF(AG157:AG159,"&lt;&gt;NOR",G157:G159)</f>
        <v>0</v>
      </c>
      <c r="H156" s="167"/>
      <c r="I156" s="167">
        <f>SUM(I157:I159)</f>
        <v>0</v>
      </c>
      <c r="J156" s="167"/>
      <c r="K156" s="167">
        <f>SUM(K157:K159)</f>
        <v>0</v>
      </c>
      <c r="L156" s="167"/>
      <c r="M156" s="167">
        <f>SUM(M157:M159)</f>
        <v>0</v>
      </c>
      <c r="N156" s="167"/>
      <c r="O156" s="167">
        <f>SUM(O157:O159)</f>
        <v>0</v>
      </c>
      <c r="P156" s="167"/>
      <c r="Q156" s="167">
        <f>SUM(Q157:Q159)</f>
        <v>0</v>
      </c>
      <c r="R156" s="167"/>
      <c r="S156" s="167"/>
      <c r="T156" s="168"/>
      <c r="U156" s="162"/>
      <c r="V156" s="162">
        <f>SUM(V157:V159)</f>
        <v>6.89</v>
      </c>
      <c r="W156" s="162"/>
      <c r="X156" s="162"/>
      <c r="AG156" t="s">
        <v>164</v>
      </c>
    </row>
    <row r="157" spans="1:60" outlineLevel="1" x14ac:dyDescent="0.2">
      <c r="A157" s="169">
        <v>15</v>
      </c>
      <c r="B157" s="170" t="s">
        <v>403</v>
      </c>
      <c r="C157" s="179" t="s">
        <v>404</v>
      </c>
      <c r="D157" s="171" t="s">
        <v>405</v>
      </c>
      <c r="E157" s="172">
        <v>430.91001</v>
      </c>
      <c r="F157" s="173"/>
      <c r="G157" s="174">
        <f>ROUND(E157*F157,2)</f>
        <v>0</v>
      </c>
      <c r="H157" s="173"/>
      <c r="I157" s="174">
        <f>ROUND(E157*H157,2)</f>
        <v>0</v>
      </c>
      <c r="J157" s="173"/>
      <c r="K157" s="174">
        <f>ROUND(E157*J157,2)</f>
        <v>0</v>
      </c>
      <c r="L157" s="174">
        <v>21</v>
      </c>
      <c r="M157" s="174">
        <f>G157*(1+L157/100)</f>
        <v>0</v>
      </c>
      <c r="N157" s="174">
        <v>0</v>
      </c>
      <c r="O157" s="174">
        <f>ROUND(E157*N157,2)</f>
        <v>0</v>
      </c>
      <c r="P157" s="174">
        <v>0</v>
      </c>
      <c r="Q157" s="174">
        <f>ROUND(E157*P157,2)</f>
        <v>0</v>
      </c>
      <c r="R157" s="174" t="s">
        <v>168</v>
      </c>
      <c r="S157" s="174" t="s">
        <v>169</v>
      </c>
      <c r="T157" s="175" t="s">
        <v>170</v>
      </c>
      <c r="U157" s="156">
        <v>1.6E-2</v>
      </c>
      <c r="V157" s="156">
        <f>ROUND(E157*U157,2)</f>
        <v>6.89</v>
      </c>
      <c r="W157" s="156"/>
      <c r="X157" s="156" t="s">
        <v>406</v>
      </c>
      <c r="Y157" s="147"/>
      <c r="Z157" s="147"/>
      <c r="AA157" s="147"/>
      <c r="AB157" s="147"/>
      <c r="AC157" s="147"/>
      <c r="AD157" s="147"/>
      <c r="AE157" s="147"/>
      <c r="AF157" s="147"/>
      <c r="AG157" s="147" t="s">
        <v>407</v>
      </c>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row>
    <row r="158" spans="1:60" outlineLevel="1" x14ac:dyDescent="0.2">
      <c r="A158" s="154"/>
      <c r="B158" s="155"/>
      <c r="C158" s="245" t="s">
        <v>408</v>
      </c>
      <c r="D158" s="246"/>
      <c r="E158" s="246"/>
      <c r="F158" s="246"/>
      <c r="G158" s="246"/>
      <c r="H158" s="156"/>
      <c r="I158" s="156"/>
      <c r="J158" s="156"/>
      <c r="K158" s="156"/>
      <c r="L158" s="156"/>
      <c r="M158" s="156"/>
      <c r="N158" s="156"/>
      <c r="O158" s="156"/>
      <c r="P158" s="156"/>
      <c r="Q158" s="156"/>
      <c r="R158" s="156"/>
      <c r="S158" s="156"/>
      <c r="T158" s="156"/>
      <c r="U158" s="156"/>
      <c r="V158" s="156"/>
      <c r="W158" s="156"/>
      <c r="X158" s="156"/>
      <c r="Y158" s="147"/>
      <c r="Z158" s="147"/>
      <c r="AA158" s="147"/>
      <c r="AB158" s="147"/>
      <c r="AC158" s="147"/>
      <c r="AD158" s="147"/>
      <c r="AE158" s="147"/>
      <c r="AF158" s="147"/>
      <c r="AG158" s="147" t="s">
        <v>174</v>
      </c>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row>
    <row r="159" spans="1:60" outlineLevel="1" x14ac:dyDescent="0.2">
      <c r="A159" s="154"/>
      <c r="B159" s="155"/>
      <c r="C159" s="241"/>
      <c r="D159" s="242"/>
      <c r="E159" s="242"/>
      <c r="F159" s="242"/>
      <c r="G159" s="242"/>
      <c r="H159" s="156"/>
      <c r="I159" s="156"/>
      <c r="J159" s="156"/>
      <c r="K159" s="156"/>
      <c r="L159" s="156"/>
      <c r="M159" s="156"/>
      <c r="N159" s="156"/>
      <c r="O159" s="156"/>
      <c r="P159" s="156"/>
      <c r="Q159" s="156"/>
      <c r="R159" s="156"/>
      <c r="S159" s="156"/>
      <c r="T159" s="156"/>
      <c r="U159" s="156"/>
      <c r="V159" s="156"/>
      <c r="W159" s="156"/>
      <c r="X159" s="156"/>
      <c r="Y159" s="147"/>
      <c r="Z159" s="147"/>
      <c r="AA159" s="147"/>
      <c r="AB159" s="147"/>
      <c r="AC159" s="147"/>
      <c r="AD159" s="147"/>
      <c r="AE159" s="147"/>
      <c r="AF159" s="147"/>
      <c r="AG159" s="147" t="s">
        <v>178</v>
      </c>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row>
    <row r="160" spans="1:60" x14ac:dyDescent="0.2">
      <c r="A160" s="163" t="s">
        <v>163</v>
      </c>
      <c r="B160" s="164" t="s">
        <v>114</v>
      </c>
      <c r="C160" s="178" t="s">
        <v>115</v>
      </c>
      <c r="D160" s="165"/>
      <c r="E160" s="166"/>
      <c r="F160" s="167"/>
      <c r="G160" s="167">
        <f>SUMIF(AG161:AG178,"&lt;&gt;NOR",G161:G178)</f>
        <v>0</v>
      </c>
      <c r="H160" s="167"/>
      <c r="I160" s="167">
        <f>SUM(I161:I178)</f>
        <v>0</v>
      </c>
      <c r="J160" s="167"/>
      <c r="K160" s="167">
        <f>SUM(K161:K178)</f>
        <v>0</v>
      </c>
      <c r="L160" s="167"/>
      <c r="M160" s="167">
        <f>SUM(M161:M178)</f>
        <v>0</v>
      </c>
      <c r="N160" s="167"/>
      <c r="O160" s="167">
        <f>SUM(O161:O178)</f>
        <v>0.6399999999999999</v>
      </c>
      <c r="P160" s="167"/>
      <c r="Q160" s="167">
        <f>SUM(Q161:Q178)</f>
        <v>0</v>
      </c>
      <c r="R160" s="167"/>
      <c r="S160" s="167"/>
      <c r="T160" s="168"/>
      <c r="U160" s="162"/>
      <c r="V160" s="162">
        <f>SUM(V161:V178)</f>
        <v>33.21</v>
      </c>
      <c r="W160" s="162"/>
      <c r="X160" s="162"/>
      <c r="AG160" t="s">
        <v>164</v>
      </c>
    </row>
    <row r="161" spans="1:60" ht="22.5" outlineLevel="1" x14ac:dyDescent="0.2">
      <c r="A161" s="169">
        <v>16</v>
      </c>
      <c r="B161" s="170" t="s">
        <v>993</v>
      </c>
      <c r="C161" s="179" t="s">
        <v>994</v>
      </c>
      <c r="D161" s="171" t="s">
        <v>167</v>
      </c>
      <c r="E161" s="172">
        <v>195.12</v>
      </c>
      <c r="F161" s="173"/>
      <c r="G161" s="174">
        <f>ROUND(E161*F161,2)</f>
        <v>0</v>
      </c>
      <c r="H161" s="173"/>
      <c r="I161" s="174">
        <f>ROUND(E161*H161,2)</f>
        <v>0</v>
      </c>
      <c r="J161" s="173"/>
      <c r="K161" s="174">
        <f>ROUND(E161*J161,2)</f>
        <v>0</v>
      </c>
      <c r="L161" s="174">
        <v>21</v>
      </c>
      <c r="M161" s="174">
        <f>G161*(1+L161/100)</f>
        <v>0</v>
      </c>
      <c r="N161" s="174">
        <v>3.3E-4</v>
      </c>
      <c r="O161" s="174">
        <f>ROUND(E161*N161,2)</f>
        <v>0.06</v>
      </c>
      <c r="P161" s="174">
        <v>0</v>
      </c>
      <c r="Q161" s="174">
        <f>ROUND(E161*P161,2)</f>
        <v>0</v>
      </c>
      <c r="R161" s="174" t="s">
        <v>717</v>
      </c>
      <c r="S161" s="174" t="s">
        <v>169</v>
      </c>
      <c r="T161" s="175" t="s">
        <v>170</v>
      </c>
      <c r="U161" s="156">
        <v>0.03</v>
      </c>
      <c r="V161" s="156">
        <f>ROUND(E161*U161,2)</f>
        <v>5.85</v>
      </c>
      <c r="W161" s="156"/>
      <c r="X161" s="156" t="s">
        <v>171</v>
      </c>
      <c r="Y161" s="147"/>
      <c r="Z161" s="147"/>
      <c r="AA161" s="147"/>
      <c r="AB161" s="147"/>
      <c r="AC161" s="147"/>
      <c r="AD161" s="147"/>
      <c r="AE161" s="147"/>
      <c r="AF161" s="147"/>
      <c r="AG161" s="147" t="s">
        <v>172</v>
      </c>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row>
    <row r="162" spans="1:60" ht="33.75" outlineLevel="1" x14ac:dyDescent="0.2">
      <c r="A162" s="154"/>
      <c r="B162" s="155"/>
      <c r="C162" s="247" t="s">
        <v>995</v>
      </c>
      <c r="D162" s="248"/>
      <c r="E162" s="248"/>
      <c r="F162" s="248"/>
      <c r="G162" s="248"/>
      <c r="H162" s="156"/>
      <c r="I162" s="156"/>
      <c r="J162" s="156"/>
      <c r="K162" s="156"/>
      <c r="L162" s="156"/>
      <c r="M162" s="156"/>
      <c r="N162" s="156"/>
      <c r="O162" s="156"/>
      <c r="P162" s="156"/>
      <c r="Q162" s="156"/>
      <c r="R162" s="156"/>
      <c r="S162" s="156"/>
      <c r="T162" s="156"/>
      <c r="U162" s="156"/>
      <c r="V162" s="156"/>
      <c r="W162" s="156"/>
      <c r="X162" s="156"/>
      <c r="Y162" s="147"/>
      <c r="Z162" s="147"/>
      <c r="AA162" s="147"/>
      <c r="AB162" s="147"/>
      <c r="AC162" s="147"/>
      <c r="AD162" s="147"/>
      <c r="AE162" s="147"/>
      <c r="AF162" s="147"/>
      <c r="AG162" s="147" t="s">
        <v>238</v>
      </c>
      <c r="AH162" s="147"/>
      <c r="AI162" s="147"/>
      <c r="AJ162" s="147"/>
      <c r="AK162" s="147"/>
      <c r="AL162" s="147"/>
      <c r="AM162" s="147"/>
      <c r="AN162" s="147"/>
      <c r="AO162" s="147"/>
      <c r="AP162" s="147"/>
      <c r="AQ162" s="147"/>
      <c r="AR162" s="147"/>
      <c r="AS162" s="147"/>
      <c r="AT162" s="147"/>
      <c r="AU162" s="147"/>
      <c r="AV162" s="147"/>
      <c r="AW162" s="147"/>
      <c r="AX162" s="147"/>
      <c r="AY162" s="147"/>
      <c r="AZ162" s="147"/>
      <c r="BA162" s="176" t="str">
        <f>C162</f>
        <v>- část opěrných zídek, která bude provedena ze ztraceného bednění a monolitické části zídek, které budou pod úrovní monolitického plata, nebo jiných zpevněných ploch (schodiště) musí být ošetřeny nátěrovou hydroizolací a navařovacím pásem tak, aby nebyly po provedení stavby viditelné</v>
      </c>
      <c r="BB162" s="147"/>
      <c r="BC162" s="147"/>
      <c r="BD162" s="147"/>
      <c r="BE162" s="147"/>
      <c r="BF162" s="147"/>
      <c r="BG162" s="147"/>
      <c r="BH162" s="147"/>
    </row>
    <row r="163" spans="1:60" ht="22.5" outlineLevel="1" x14ac:dyDescent="0.2">
      <c r="A163" s="154"/>
      <c r="B163" s="155"/>
      <c r="C163" s="249" t="s">
        <v>1033</v>
      </c>
      <c r="D163" s="250"/>
      <c r="E163" s="250"/>
      <c r="F163" s="250"/>
      <c r="G163" s="250"/>
      <c r="H163" s="156"/>
      <c r="I163" s="156"/>
      <c r="J163" s="156"/>
      <c r="K163" s="156"/>
      <c r="L163" s="156"/>
      <c r="M163" s="156"/>
      <c r="N163" s="156"/>
      <c r="O163" s="156"/>
      <c r="P163" s="156"/>
      <c r="Q163" s="156"/>
      <c r="R163" s="156"/>
      <c r="S163" s="156"/>
      <c r="T163" s="156"/>
      <c r="U163" s="156"/>
      <c r="V163" s="156"/>
      <c r="W163" s="156"/>
      <c r="X163" s="156"/>
      <c r="Y163" s="147"/>
      <c r="Z163" s="147"/>
      <c r="AA163" s="147"/>
      <c r="AB163" s="147"/>
      <c r="AC163" s="147"/>
      <c r="AD163" s="147"/>
      <c r="AE163" s="147"/>
      <c r="AF163" s="147"/>
      <c r="AG163" s="147" t="s">
        <v>238</v>
      </c>
      <c r="AH163" s="147"/>
      <c r="AI163" s="147"/>
      <c r="AJ163" s="147"/>
      <c r="AK163" s="147"/>
      <c r="AL163" s="147"/>
      <c r="AM163" s="147"/>
      <c r="AN163" s="147"/>
      <c r="AO163" s="147"/>
      <c r="AP163" s="147"/>
      <c r="AQ163" s="147"/>
      <c r="AR163" s="147"/>
      <c r="AS163" s="147"/>
      <c r="AT163" s="147"/>
      <c r="AU163" s="147"/>
      <c r="AV163" s="147"/>
      <c r="AW163" s="147"/>
      <c r="AX163" s="147"/>
      <c r="AY163" s="147"/>
      <c r="AZ163" s="147"/>
      <c r="BA163" s="176" t="str">
        <f>C163</f>
        <v>Plochy izolací jednotlivě menší než 10 m2 se oceňují s příplatkem položka číslo 711 19 - 9095. Při stanovení množství izolace se z celkového množství neodečítají otvory nebo neizolované plochy menší než 2 m2.</v>
      </c>
      <c r="BB163" s="147"/>
      <c r="BC163" s="147"/>
      <c r="BD163" s="147"/>
      <c r="BE163" s="147"/>
      <c r="BF163" s="147"/>
      <c r="BG163" s="147"/>
      <c r="BH163" s="147"/>
    </row>
    <row r="164" spans="1:60" outlineLevel="1" x14ac:dyDescent="0.2">
      <c r="A164" s="154"/>
      <c r="B164" s="155"/>
      <c r="C164" s="249" t="s">
        <v>996</v>
      </c>
      <c r="D164" s="250"/>
      <c r="E164" s="250"/>
      <c r="F164" s="250"/>
      <c r="G164" s="250"/>
      <c r="H164" s="156"/>
      <c r="I164" s="156"/>
      <c r="J164" s="156"/>
      <c r="K164" s="156"/>
      <c r="L164" s="156"/>
      <c r="M164" s="156"/>
      <c r="N164" s="156"/>
      <c r="O164" s="156"/>
      <c r="P164" s="156"/>
      <c r="Q164" s="156"/>
      <c r="R164" s="156"/>
      <c r="S164" s="156"/>
      <c r="T164" s="156"/>
      <c r="U164" s="156"/>
      <c r="V164" s="156"/>
      <c r="W164" s="156"/>
      <c r="X164" s="156"/>
      <c r="Y164" s="147"/>
      <c r="Z164" s="147"/>
      <c r="AA164" s="147"/>
      <c r="AB164" s="147"/>
      <c r="AC164" s="147"/>
      <c r="AD164" s="147"/>
      <c r="AE164" s="147"/>
      <c r="AF164" s="147"/>
      <c r="AG164" s="147" t="s">
        <v>238</v>
      </c>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row>
    <row r="165" spans="1:60" outlineLevel="1" x14ac:dyDescent="0.2">
      <c r="A165" s="154"/>
      <c r="B165" s="155"/>
      <c r="C165" s="180" t="s">
        <v>997</v>
      </c>
      <c r="D165" s="157"/>
      <c r="E165" s="158"/>
      <c r="F165" s="156"/>
      <c r="G165" s="156"/>
      <c r="H165" s="156"/>
      <c r="I165" s="156"/>
      <c r="J165" s="156"/>
      <c r="K165" s="156"/>
      <c r="L165" s="156"/>
      <c r="M165" s="156"/>
      <c r="N165" s="156"/>
      <c r="O165" s="156"/>
      <c r="P165" s="156"/>
      <c r="Q165" s="156"/>
      <c r="R165" s="156"/>
      <c r="S165" s="156"/>
      <c r="T165" s="156"/>
      <c r="U165" s="156"/>
      <c r="V165" s="156"/>
      <c r="W165" s="156"/>
      <c r="X165" s="156"/>
      <c r="Y165" s="147"/>
      <c r="Z165" s="147"/>
      <c r="AA165" s="147"/>
      <c r="AB165" s="147"/>
      <c r="AC165" s="147"/>
      <c r="AD165" s="147"/>
      <c r="AE165" s="147"/>
      <c r="AF165" s="147"/>
      <c r="AG165" s="147" t="s">
        <v>176</v>
      </c>
      <c r="AH165" s="147">
        <v>0</v>
      </c>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row>
    <row r="166" spans="1:60" outlineLevel="1" x14ac:dyDescent="0.2">
      <c r="A166" s="154"/>
      <c r="B166" s="155"/>
      <c r="C166" s="180" t="s">
        <v>998</v>
      </c>
      <c r="D166" s="157"/>
      <c r="E166" s="158">
        <v>141.5</v>
      </c>
      <c r="F166" s="156"/>
      <c r="G166" s="156"/>
      <c r="H166" s="156"/>
      <c r="I166" s="156"/>
      <c r="J166" s="156"/>
      <c r="K166" s="156"/>
      <c r="L166" s="156"/>
      <c r="M166" s="156"/>
      <c r="N166" s="156"/>
      <c r="O166" s="156"/>
      <c r="P166" s="156"/>
      <c r="Q166" s="156"/>
      <c r="R166" s="156"/>
      <c r="S166" s="156"/>
      <c r="T166" s="156"/>
      <c r="U166" s="156"/>
      <c r="V166" s="156"/>
      <c r="W166" s="156"/>
      <c r="X166" s="156"/>
      <c r="Y166" s="147"/>
      <c r="Z166" s="147"/>
      <c r="AA166" s="147"/>
      <c r="AB166" s="147"/>
      <c r="AC166" s="147"/>
      <c r="AD166" s="147"/>
      <c r="AE166" s="147"/>
      <c r="AF166" s="147"/>
      <c r="AG166" s="147" t="s">
        <v>176</v>
      </c>
      <c r="AH166" s="147">
        <v>0</v>
      </c>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row>
    <row r="167" spans="1:60" outlineLevel="1" x14ac:dyDescent="0.2">
      <c r="A167" s="154"/>
      <c r="B167" s="155"/>
      <c r="C167" s="180" t="s">
        <v>999</v>
      </c>
      <c r="D167" s="157"/>
      <c r="E167" s="158">
        <v>53.62</v>
      </c>
      <c r="F167" s="156"/>
      <c r="G167" s="156"/>
      <c r="H167" s="156"/>
      <c r="I167" s="156"/>
      <c r="J167" s="156"/>
      <c r="K167" s="156"/>
      <c r="L167" s="156"/>
      <c r="M167" s="156"/>
      <c r="N167" s="156"/>
      <c r="O167" s="156"/>
      <c r="P167" s="156"/>
      <c r="Q167" s="156"/>
      <c r="R167" s="156"/>
      <c r="S167" s="156"/>
      <c r="T167" s="156"/>
      <c r="U167" s="156"/>
      <c r="V167" s="156"/>
      <c r="W167" s="156"/>
      <c r="X167" s="156"/>
      <c r="Y167" s="147"/>
      <c r="Z167" s="147"/>
      <c r="AA167" s="147"/>
      <c r="AB167" s="147"/>
      <c r="AC167" s="147"/>
      <c r="AD167" s="147"/>
      <c r="AE167" s="147"/>
      <c r="AF167" s="147"/>
      <c r="AG167" s="147" t="s">
        <v>176</v>
      </c>
      <c r="AH167" s="147">
        <v>0</v>
      </c>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row>
    <row r="168" spans="1:60" outlineLevel="1" x14ac:dyDescent="0.2">
      <c r="A168" s="154"/>
      <c r="B168" s="155"/>
      <c r="C168" s="241"/>
      <c r="D168" s="242"/>
      <c r="E168" s="242"/>
      <c r="F168" s="242"/>
      <c r="G168" s="242"/>
      <c r="H168" s="156"/>
      <c r="I168" s="156"/>
      <c r="J168" s="156"/>
      <c r="K168" s="156"/>
      <c r="L168" s="156"/>
      <c r="M168" s="156"/>
      <c r="N168" s="156"/>
      <c r="O168" s="156"/>
      <c r="P168" s="156"/>
      <c r="Q168" s="156"/>
      <c r="R168" s="156"/>
      <c r="S168" s="156"/>
      <c r="T168" s="156"/>
      <c r="U168" s="156"/>
      <c r="V168" s="156"/>
      <c r="W168" s="156"/>
      <c r="X168" s="156"/>
      <c r="Y168" s="147"/>
      <c r="Z168" s="147"/>
      <c r="AA168" s="147"/>
      <c r="AB168" s="147"/>
      <c r="AC168" s="147"/>
      <c r="AD168" s="147"/>
      <c r="AE168" s="147"/>
      <c r="AF168" s="147"/>
      <c r="AG168" s="147" t="s">
        <v>178</v>
      </c>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row>
    <row r="169" spans="1:60" ht="22.5" outlineLevel="1" x14ac:dyDescent="0.2">
      <c r="A169" s="169">
        <v>17</v>
      </c>
      <c r="B169" s="170" t="s">
        <v>1000</v>
      </c>
      <c r="C169" s="179" t="s">
        <v>1001</v>
      </c>
      <c r="D169" s="171" t="s">
        <v>167</v>
      </c>
      <c r="E169" s="172">
        <v>97.56</v>
      </c>
      <c r="F169" s="173"/>
      <c r="G169" s="174">
        <f>ROUND(E169*F169,2)</f>
        <v>0</v>
      </c>
      <c r="H169" s="173"/>
      <c r="I169" s="174">
        <f>ROUND(E169*H169,2)</f>
        <v>0</v>
      </c>
      <c r="J169" s="173"/>
      <c r="K169" s="174">
        <f>ROUND(E169*J169,2)</f>
        <v>0</v>
      </c>
      <c r="L169" s="174">
        <v>21</v>
      </c>
      <c r="M169" s="174">
        <f>G169*(1+L169/100)</f>
        <v>0</v>
      </c>
      <c r="N169" s="174">
        <v>5.9800000000000001E-3</v>
      </c>
      <c r="O169" s="174">
        <f>ROUND(E169*N169,2)</f>
        <v>0.57999999999999996</v>
      </c>
      <c r="P169" s="174">
        <v>0</v>
      </c>
      <c r="Q169" s="174">
        <f>ROUND(E169*P169,2)</f>
        <v>0</v>
      </c>
      <c r="R169" s="174" t="s">
        <v>717</v>
      </c>
      <c r="S169" s="174" t="s">
        <v>169</v>
      </c>
      <c r="T169" s="175" t="s">
        <v>170</v>
      </c>
      <c r="U169" s="156">
        <v>0.27</v>
      </c>
      <c r="V169" s="156">
        <f>ROUND(E169*U169,2)</f>
        <v>26.34</v>
      </c>
      <c r="W169" s="156"/>
      <c r="X169" s="156" t="s">
        <v>171</v>
      </c>
      <c r="Y169" s="147"/>
      <c r="Z169" s="147"/>
      <c r="AA169" s="147"/>
      <c r="AB169" s="147"/>
      <c r="AC169" s="147"/>
      <c r="AD169" s="147"/>
      <c r="AE169" s="147"/>
      <c r="AF169" s="147"/>
      <c r="AG169" s="147" t="s">
        <v>172</v>
      </c>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row>
    <row r="170" spans="1:60" ht="22.5" outlineLevel="1" x14ac:dyDescent="0.2">
      <c r="A170" s="154"/>
      <c r="B170" s="155"/>
      <c r="C170" s="247" t="s">
        <v>1002</v>
      </c>
      <c r="D170" s="248"/>
      <c r="E170" s="248"/>
      <c r="F170" s="248"/>
      <c r="G170" s="248"/>
      <c r="H170" s="156"/>
      <c r="I170" s="156"/>
      <c r="J170" s="156"/>
      <c r="K170" s="156"/>
      <c r="L170" s="156"/>
      <c r="M170" s="156"/>
      <c r="N170" s="156"/>
      <c r="O170" s="156"/>
      <c r="P170" s="156"/>
      <c r="Q170" s="156"/>
      <c r="R170" s="156"/>
      <c r="S170" s="156"/>
      <c r="T170" s="156"/>
      <c r="U170" s="156"/>
      <c r="V170" s="156"/>
      <c r="W170" s="156"/>
      <c r="X170" s="156"/>
      <c r="Y170" s="147"/>
      <c r="Z170" s="147"/>
      <c r="AA170" s="147"/>
      <c r="AB170" s="147"/>
      <c r="AC170" s="147"/>
      <c r="AD170" s="147"/>
      <c r="AE170" s="147"/>
      <c r="AF170" s="147"/>
      <c r="AG170" s="147" t="s">
        <v>238</v>
      </c>
      <c r="AH170" s="147"/>
      <c r="AI170" s="147"/>
      <c r="AJ170" s="147"/>
      <c r="AK170" s="147"/>
      <c r="AL170" s="147"/>
      <c r="AM170" s="147"/>
      <c r="AN170" s="147"/>
      <c r="AO170" s="147"/>
      <c r="AP170" s="147"/>
      <c r="AQ170" s="147"/>
      <c r="AR170" s="147"/>
      <c r="AS170" s="147"/>
      <c r="AT170" s="147"/>
      <c r="AU170" s="147"/>
      <c r="AV170" s="147"/>
      <c r="AW170" s="147"/>
      <c r="AX170" s="147"/>
      <c r="AY170" s="147"/>
      <c r="AZ170" s="147"/>
      <c r="BA170" s="176" t="str">
        <f>C170</f>
        <v>Plochy izolací jednotlivě menší než 10 m2 se oceňují s příplatkem položka číslo 711 19 - 9097. Při stanovení množství izolace se z celkového množství neodečítají otvory nebo neizolované plochy menší než 1 m2.</v>
      </c>
      <c r="BB170" s="147"/>
      <c r="BC170" s="147"/>
      <c r="BD170" s="147"/>
      <c r="BE170" s="147"/>
      <c r="BF170" s="147"/>
      <c r="BG170" s="147"/>
      <c r="BH170" s="147"/>
    </row>
    <row r="171" spans="1:60" ht="33.75" outlineLevel="1" x14ac:dyDescent="0.2">
      <c r="A171" s="154"/>
      <c r="B171" s="155"/>
      <c r="C171" s="249" t="s">
        <v>995</v>
      </c>
      <c r="D171" s="250"/>
      <c r="E171" s="250"/>
      <c r="F171" s="250"/>
      <c r="G171" s="250"/>
      <c r="H171" s="156"/>
      <c r="I171" s="156"/>
      <c r="J171" s="156"/>
      <c r="K171" s="156"/>
      <c r="L171" s="156"/>
      <c r="M171" s="156"/>
      <c r="N171" s="156"/>
      <c r="O171" s="156"/>
      <c r="P171" s="156"/>
      <c r="Q171" s="156"/>
      <c r="R171" s="156"/>
      <c r="S171" s="156"/>
      <c r="T171" s="156"/>
      <c r="U171" s="156"/>
      <c r="V171" s="156"/>
      <c r="W171" s="156"/>
      <c r="X171" s="156"/>
      <c r="Y171" s="147"/>
      <c r="Z171" s="147"/>
      <c r="AA171" s="147"/>
      <c r="AB171" s="147"/>
      <c r="AC171" s="147"/>
      <c r="AD171" s="147"/>
      <c r="AE171" s="147"/>
      <c r="AF171" s="147"/>
      <c r="AG171" s="147" t="s">
        <v>238</v>
      </c>
      <c r="AH171" s="147"/>
      <c r="AI171" s="147"/>
      <c r="AJ171" s="147"/>
      <c r="AK171" s="147"/>
      <c r="AL171" s="147"/>
      <c r="AM171" s="147"/>
      <c r="AN171" s="147"/>
      <c r="AO171" s="147"/>
      <c r="AP171" s="147"/>
      <c r="AQ171" s="147"/>
      <c r="AR171" s="147"/>
      <c r="AS171" s="147"/>
      <c r="AT171" s="147"/>
      <c r="AU171" s="147"/>
      <c r="AV171" s="147"/>
      <c r="AW171" s="147"/>
      <c r="AX171" s="147"/>
      <c r="AY171" s="147"/>
      <c r="AZ171" s="147"/>
      <c r="BA171" s="176" t="str">
        <f>C171</f>
        <v>- část opěrných zídek, která bude provedena ze ztraceného bednění a monolitické části zídek, které budou pod úrovní monolitického plata, nebo jiných zpevněných ploch (schodiště) musí být ošetřeny nátěrovou hydroizolací a navařovacím pásem tak, aby nebyly po provedení stavby viditelné</v>
      </c>
      <c r="BB171" s="147"/>
      <c r="BC171" s="147"/>
      <c r="BD171" s="147"/>
      <c r="BE171" s="147"/>
      <c r="BF171" s="147"/>
      <c r="BG171" s="147"/>
      <c r="BH171" s="147"/>
    </row>
    <row r="172" spans="1:60" outlineLevel="1" x14ac:dyDescent="0.2">
      <c r="A172" s="154"/>
      <c r="B172" s="155"/>
      <c r="C172" s="180" t="s">
        <v>997</v>
      </c>
      <c r="D172" s="157"/>
      <c r="E172" s="158"/>
      <c r="F172" s="156"/>
      <c r="G172" s="156"/>
      <c r="H172" s="156"/>
      <c r="I172" s="156"/>
      <c r="J172" s="156"/>
      <c r="K172" s="156"/>
      <c r="L172" s="156"/>
      <c r="M172" s="156"/>
      <c r="N172" s="156"/>
      <c r="O172" s="156"/>
      <c r="P172" s="156"/>
      <c r="Q172" s="156"/>
      <c r="R172" s="156"/>
      <c r="S172" s="156"/>
      <c r="T172" s="156"/>
      <c r="U172" s="156"/>
      <c r="V172" s="156"/>
      <c r="W172" s="156"/>
      <c r="X172" s="156"/>
      <c r="Y172" s="147"/>
      <c r="Z172" s="147"/>
      <c r="AA172" s="147"/>
      <c r="AB172" s="147"/>
      <c r="AC172" s="147"/>
      <c r="AD172" s="147"/>
      <c r="AE172" s="147"/>
      <c r="AF172" s="147"/>
      <c r="AG172" s="147" t="s">
        <v>176</v>
      </c>
      <c r="AH172" s="147">
        <v>0</v>
      </c>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row>
    <row r="173" spans="1:60" outlineLevel="1" x14ac:dyDescent="0.2">
      <c r="A173" s="154"/>
      <c r="B173" s="155"/>
      <c r="C173" s="180" t="s">
        <v>1003</v>
      </c>
      <c r="D173" s="157"/>
      <c r="E173" s="158">
        <v>70.75</v>
      </c>
      <c r="F173" s="156"/>
      <c r="G173" s="156"/>
      <c r="H173" s="156"/>
      <c r="I173" s="156"/>
      <c r="J173" s="156"/>
      <c r="K173" s="156"/>
      <c r="L173" s="156"/>
      <c r="M173" s="156"/>
      <c r="N173" s="156"/>
      <c r="O173" s="156"/>
      <c r="P173" s="156"/>
      <c r="Q173" s="156"/>
      <c r="R173" s="156"/>
      <c r="S173" s="156"/>
      <c r="T173" s="156"/>
      <c r="U173" s="156"/>
      <c r="V173" s="156"/>
      <c r="W173" s="156"/>
      <c r="X173" s="156"/>
      <c r="Y173" s="147"/>
      <c r="Z173" s="147"/>
      <c r="AA173" s="147"/>
      <c r="AB173" s="147"/>
      <c r="AC173" s="147"/>
      <c r="AD173" s="147"/>
      <c r="AE173" s="147"/>
      <c r="AF173" s="147"/>
      <c r="AG173" s="147" t="s">
        <v>176</v>
      </c>
      <c r="AH173" s="147">
        <v>0</v>
      </c>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row>
    <row r="174" spans="1:60" outlineLevel="1" x14ac:dyDescent="0.2">
      <c r="A174" s="154"/>
      <c r="B174" s="155"/>
      <c r="C174" s="180" t="s">
        <v>1004</v>
      </c>
      <c r="D174" s="157"/>
      <c r="E174" s="158">
        <v>26.81</v>
      </c>
      <c r="F174" s="156"/>
      <c r="G174" s="156"/>
      <c r="H174" s="156"/>
      <c r="I174" s="156"/>
      <c r="J174" s="156"/>
      <c r="K174" s="156"/>
      <c r="L174" s="156"/>
      <c r="M174" s="156"/>
      <c r="N174" s="156"/>
      <c r="O174" s="156"/>
      <c r="P174" s="156"/>
      <c r="Q174" s="156"/>
      <c r="R174" s="156"/>
      <c r="S174" s="156"/>
      <c r="T174" s="156"/>
      <c r="U174" s="156"/>
      <c r="V174" s="156"/>
      <c r="W174" s="156"/>
      <c r="X174" s="156"/>
      <c r="Y174" s="147"/>
      <c r="Z174" s="147"/>
      <c r="AA174" s="147"/>
      <c r="AB174" s="147"/>
      <c r="AC174" s="147"/>
      <c r="AD174" s="147"/>
      <c r="AE174" s="147"/>
      <c r="AF174" s="147"/>
      <c r="AG174" s="147" t="s">
        <v>176</v>
      </c>
      <c r="AH174" s="147">
        <v>0</v>
      </c>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row>
    <row r="175" spans="1:60" outlineLevel="1" x14ac:dyDescent="0.2">
      <c r="A175" s="154"/>
      <c r="B175" s="155"/>
      <c r="C175" s="241"/>
      <c r="D175" s="242"/>
      <c r="E175" s="242"/>
      <c r="F175" s="242"/>
      <c r="G175" s="242"/>
      <c r="H175" s="156"/>
      <c r="I175" s="156"/>
      <c r="J175" s="156"/>
      <c r="K175" s="156"/>
      <c r="L175" s="156"/>
      <c r="M175" s="156"/>
      <c r="N175" s="156"/>
      <c r="O175" s="156"/>
      <c r="P175" s="156"/>
      <c r="Q175" s="156"/>
      <c r="R175" s="156"/>
      <c r="S175" s="156"/>
      <c r="T175" s="156"/>
      <c r="U175" s="156"/>
      <c r="V175" s="156"/>
      <c r="W175" s="156"/>
      <c r="X175" s="156"/>
      <c r="Y175" s="147"/>
      <c r="Z175" s="147"/>
      <c r="AA175" s="147"/>
      <c r="AB175" s="147"/>
      <c r="AC175" s="147"/>
      <c r="AD175" s="147"/>
      <c r="AE175" s="147"/>
      <c r="AF175" s="147"/>
      <c r="AG175" s="147" t="s">
        <v>178</v>
      </c>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row>
    <row r="176" spans="1:60" outlineLevel="1" x14ac:dyDescent="0.2">
      <c r="A176" s="169">
        <v>18</v>
      </c>
      <c r="B176" s="170" t="s">
        <v>1005</v>
      </c>
      <c r="C176" s="179" t="s">
        <v>1006</v>
      </c>
      <c r="D176" s="171" t="s">
        <v>405</v>
      </c>
      <c r="E176" s="172">
        <v>0.64780000000000004</v>
      </c>
      <c r="F176" s="173"/>
      <c r="G176" s="174">
        <f>ROUND(E176*F176,2)</f>
        <v>0</v>
      </c>
      <c r="H176" s="173"/>
      <c r="I176" s="174">
        <f>ROUND(E176*H176,2)</f>
        <v>0</v>
      </c>
      <c r="J176" s="173"/>
      <c r="K176" s="174">
        <f>ROUND(E176*J176,2)</f>
        <v>0</v>
      </c>
      <c r="L176" s="174">
        <v>21</v>
      </c>
      <c r="M176" s="174">
        <f>G176*(1+L176/100)</f>
        <v>0</v>
      </c>
      <c r="N176" s="174">
        <v>0</v>
      </c>
      <c r="O176" s="174">
        <f>ROUND(E176*N176,2)</f>
        <v>0</v>
      </c>
      <c r="P176" s="174">
        <v>0</v>
      </c>
      <c r="Q176" s="174">
        <f>ROUND(E176*P176,2)</f>
        <v>0</v>
      </c>
      <c r="R176" s="174" t="s">
        <v>717</v>
      </c>
      <c r="S176" s="174" t="s">
        <v>169</v>
      </c>
      <c r="T176" s="175" t="s">
        <v>170</v>
      </c>
      <c r="U176" s="156">
        <v>1.5669999999999999</v>
      </c>
      <c r="V176" s="156">
        <f>ROUND(E176*U176,2)</f>
        <v>1.02</v>
      </c>
      <c r="W176" s="156"/>
      <c r="X176" s="156" t="s">
        <v>406</v>
      </c>
      <c r="Y176" s="147"/>
      <c r="Z176" s="147"/>
      <c r="AA176" s="147"/>
      <c r="AB176" s="147"/>
      <c r="AC176" s="147"/>
      <c r="AD176" s="147"/>
      <c r="AE176" s="147"/>
      <c r="AF176" s="147"/>
      <c r="AG176" s="147" t="s">
        <v>407</v>
      </c>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row>
    <row r="177" spans="1:60" outlineLevel="1" x14ac:dyDescent="0.2">
      <c r="A177" s="154"/>
      <c r="B177" s="155"/>
      <c r="C177" s="245" t="s">
        <v>1007</v>
      </c>
      <c r="D177" s="246"/>
      <c r="E177" s="246"/>
      <c r="F177" s="246"/>
      <c r="G177" s="246"/>
      <c r="H177" s="156"/>
      <c r="I177" s="156"/>
      <c r="J177" s="156"/>
      <c r="K177" s="156"/>
      <c r="L177" s="156"/>
      <c r="M177" s="156"/>
      <c r="N177" s="156"/>
      <c r="O177" s="156"/>
      <c r="P177" s="156"/>
      <c r="Q177" s="156"/>
      <c r="R177" s="156"/>
      <c r="S177" s="156"/>
      <c r="T177" s="156"/>
      <c r="U177" s="156"/>
      <c r="V177" s="156"/>
      <c r="W177" s="156"/>
      <c r="X177" s="156"/>
      <c r="Y177" s="147"/>
      <c r="Z177" s="147"/>
      <c r="AA177" s="147"/>
      <c r="AB177" s="147"/>
      <c r="AC177" s="147"/>
      <c r="AD177" s="147"/>
      <c r="AE177" s="147"/>
      <c r="AF177" s="147"/>
      <c r="AG177" s="147" t="s">
        <v>174</v>
      </c>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row>
    <row r="178" spans="1:60" outlineLevel="1" x14ac:dyDescent="0.2">
      <c r="A178" s="154"/>
      <c r="B178" s="155"/>
      <c r="C178" s="241"/>
      <c r="D178" s="242"/>
      <c r="E178" s="242"/>
      <c r="F178" s="242"/>
      <c r="G178" s="242"/>
      <c r="H178" s="156"/>
      <c r="I178" s="156"/>
      <c r="J178" s="156"/>
      <c r="K178" s="156"/>
      <c r="L178" s="156"/>
      <c r="M178" s="156"/>
      <c r="N178" s="156"/>
      <c r="O178" s="156"/>
      <c r="P178" s="156"/>
      <c r="Q178" s="156"/>
      <c r="R178" s="156"/>
      <c r="S178" s="156"/>
      <c r="T178" s="156"/>
      <c r="U178" s="156"/>
      <c r="V178" s="156"/>
      <c r="W178" s="156"/>
      <c r="X178" s="156"/>
      <c r="Y178" s="147"/>
      <c r="Z178" s="147"/>
      <c r="AA178" s="147"/>
      <c r="AB178" s="147"/>
      <c r="AC178" s="147"/>
      <c r="AD178" s="147"/>
      <c r="AE178" s="147"/>
      <c r="AF178" s="147"/>
      <c r="AG178" s="147" t="s">
        <v>178</v>
      </c>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row>
    <row r="179" spans="1:60" x14ac:dyDescent="0.2">
      <c r="A179" s="163" t="s">
        <v>163</v>
      </c>
      <c r="B179" s="164" t="s">
        <v>122</v>
      </c>
      <c r="C179" s="178" t="s">
        <v>123</v>
      </c>
      <c r="D179" s="165"/>
      <c r="E179" s="166"/>
      <c r="F179" s="167"/>
      <c r="G179" s="167">
        <f>SUMIF(AG180:AG204,"&lt;&gt;NOR",G180:G204)</f>
        <v>0</v>
      </c>
      <c r="H179" s="167"/>
      <c r="I179" s="167">
        <f>SUM(I180:I204)</f>
        <v>0</v>
      </c>
      <c r="J179" s="167"/>
      <c r="K179" s="167">
        <f>SUM(K180:K204)</f>
        <v>0</v>
      </c>
      <c r="L179" s="167"/>
      <c r="M179" s="167">
        <f>SUM(M180:M204)</f>
        <v>0</v>
      </c>
      <c r="N179" s="167"/>
      <c r="O179" s="167">
        <f>SUM(O180:O204)</f>
        <v>4.42</v>
      </c>
      <c r="P179" s="167"/>
      <c r="Q179" s="167">
        <f>SUM(Q180:Q204)</f>
        <v>0</v>
      </c>
      <c r="R179" s="167"/>
      <c r="S179" s="167"/>
      <c r="T179" s="168"/>
      <c r="U179" s="162"/>
      <c r="V179" s="162">
        <f>SUM(V180:V204)</f>
        <v>141.02000000000001</v>
      </c>
      <c r="W179" s="162"/>
      <c r="X179" s="162"/>
      <c r="AG179" t="s">
        <v>164</v>
      </c>
    </row>
    <row r="180" spans="1:60" outlineLevel="1" x14ac:dyDescent="0.2">
      <c r="A180" s="169">
        <v>19</v>
      </c>
      <c r="B180" s="170" t="s">
        <v>1008</v>
      </c>
      <c r="C180" s="179" t="s">
        <v>1009</v>
      </c>
      <c r="D180" s="171" t="s">
        <v>1010</v>
      </c>
      <c r="E180" s="172">
        <v>4210</v>
      </c>
      <c r="F180" s="173"/>
      <c r="G180" s="174">
        <f>ROUND(E180*F180,2)</f>
        <v>0</v>
      </c>
      <c r="H180" s="173"/>
      <c r="I180" s="174">
        <f>ROUND(E180*H180,2)</f>
        <v>0</v>
      </c>
      <c r="J180" s="173"/>
      <c r="K180" s="174">
        <f>ROUND(E180*J180,2)</f>
        <v>0</v>
      </c>
      <c r="L180" s="174">
        <v>21</v>
      </c>
      <c r="M180" s="174">
        <f>G180*(1+L180/100)</f>
        <v>0</v>
      </c>
      <c r="N180" s="174">
        <v>5.0000000000000002E-5</v>
      </c>
      <c r="O180" s="174">
        <f>ROUND(E180*N180,2)</f>
        <v>0.21</v>
      </c>
      <c r="P180" s="174">
        <v>0</v>
      </c>
      <c r="Q180" s="174">
        <f>ROUND(E180*P180,2)</f>
        <v>0</v>
      </c>
      <c r="R180" s="174" t="s">
        <v>1011</v>
      </c>
      <c r="S180" s="174" t="s">
        <v>169</v>
      </c>
      <c r="T180" s="175" t="s">
        <v>170</v>
      </c>
      <c r="U180" s="156">
        <v>0.03</v>
      </c>
      <c r="V180" s="156">
        <f>ROUND(E180*U180,2)</f>
        <v>126.3</v>
      </c>
      <c r="W180" s="156"/>
      <c r="X180" s="156" t="s">
        <v>171</v>
      </c>
      <c r="Y180" s="147"/>
      <c r="Z180" s="147"/>
      <c r="AA180" s="147"/>
      <c r="AB180" s="147"/>
      <c r="AC180" s="147"/>
      <c r="AD180" s="147"/>
      <c r="AE180" s="147"/>
      <c r="AF180" s="147"/>
      <c r="AG180" s="147" t="s">
        <v>172</v>
      </c>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row>
    <row r="181" spans="1:60" ht="22.5" outlineLevel="1" x14ac:dyDescent="0.2">
      <c r="A181" s="154"/>
      <c r="B181" s="155"/>
      <c r="C181" s="247" t="s">
        <v>1034</v>
      </c>
      <c r="D181" s="248"/>
      <c r="E181" s="248"/>
      <c r="F181" s="248"/>
      <c r="G181" s="248"/>
      <c r="H181" s="156"/>
      <c r="I181" s="156"/>
      <c r="J181" s="156"/>
      <c r="K181" s="156"/>
      <c r="L181" s="156"/>
      <c r="M181" s="156"/>
      <c r="N181" s="156"/>
      <c r="O181" s="156"/>
      <c r="P181" s="156"/>
      <c r="Q181" s="156"/>
      <c r="R181" s="156"/>
      <c r="S181" s="156"/>
      <c r="T181" s="156"/>
      <c r="U181" s="156"/>
      <c r="V181" s="156"/>
      <c r="W181" s="156"/>
      <c r="X181" s="156"/>
      <c r="Y181" s="147"/>
      <c r="Z181" s="147"/>
      <c r="AA181" s="147"/>
      <c r="AB181" s="147"/>
      <c r="AC181" s="147"/>
      <c r="AD181" s="147"/>
      <c r="AE181" s="147"/>
      <c r="AF181" s="147"/>
      <c r="AG181" s="147" t="s">
        <v>238</v>
      </c>
      <c r="AH181" s="147"/>
      <c r="AI181" s="147"/>
      <c r="AJ181" s="147"/>
      <c r="AK181" s="147"/>
      <c r="AL181" s="147"/>
      <c r="AM181" s="147"/>
      <c r="AN181" s="147"/>
      <c r="AO181" s="147"/>
      <c r="AP181" s="147"/>
      <c r="AQ181" s="147"/>
      <c r="AR181" s="147"/>
      <c r="AS181" s="147"/>
      <c r="AT181" s="147"/>
      <c r="AU181" s="147"/>
      <c r="AV181" s="147"/>
      <c r="AW181" s="147"/>
      <c r="AX181" s="147"/>
      <c r="AY181" s="147"/>
      <c r="AZ181" s="147"/>
      <c r="BA181" s="176" t="str">
        <f>C181</f>
        <v>- kompletní výroba a dodávka větracích mřížek., včetně mimostavěnisšní a vnitrostavěníštní manipulace, povrchové úpravy, osazení do oěprných zídek. Všechny nustné spojovací materiály apod.</v>
      </c>
      <c r="BB181" s="147"/>
      <c r="BC181" s="147"/>
      <c r="BD181" s="147"/>
      <c r="BE181" s="147"/>
      <c r="BF181" s="147"/>
      <c r="BG181" s="147"/>
      <c r="BH181" s="147"/>
    </row>
    <row r="182" spans="1:60" outlineLevel="1" x14ac:dyDescent="0.2">
      <c r="A182" s="154"/>
      <c r="B182" s="155"/>
      <c r="C182" s="249" t="s">
        <v>1012</v>
      </c>
      <c r="D182" s="250"/>
      <c r="E182" s="250"/>
      <c r="F182" s="250"/>
      <c r="G182" s="250"/>
      <c r="H182" s="156"/>
      <c r="I182" s="156"/>
      <c r="J182" s="156"/>
      <c r="K182" s="156"/>
      <c r="L182" s="156"/>
      <c r="M182" s="156"/>
      <c r="N182" s="156"/>
      <c r="O182" s="156"/>
      <c r="P182" s="156"/>
      <c r="Q182" s="156"/>
      <c r="R182" s="156"/>
      <c r="S182" s="156"/>
      <c r="T182" s="156"/>
      <c r="U182" s="156"/>
      <c r="V182" s="156"/>
      <c r="W182" s="156"/>
      <c r="X182" s="156"/>
      <c r="Y182" s="147"/>
      <c r="Z182" s="147"/>
      <c r="AA182" s="147"/>
      <c r="AB182" s="147"/>
      <c r="AC182" s="147"/>
      <c r="AD182" s="147"/>
      <c r="AE182" s="147"/>
      <c r="AF182" s="147"/>
      <c r="AG182" s="147" t="s">
        <v>238</v>
      </c>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row>
    <row r="183" spans="1:60" outlineLevel="1" x14ac:dyDescent="0.2">
      <c r="A183" s="154"/>
      <c r="B183" s="155"/>
      <c r="C183" s="180" t="s">
        <v>1013</v>
      </c>
      <c r="D183" s="157"/>
      <c r="E183" s="158">
        <v>4210</v>
      </c>
      <c r="F183" s="156"/>
      <c r="G183" s="156"/>
      <c r="H183" s="156"/>
      <c r="I183" s="156"/>
      <c r="J183" s="156"/>
      <c r="K183" s="156"/>
      <c r="L183" s="156"/>
      <c r="M183" s="156"/>
      <c r="N183" s="156"/>
      <c r="O183" s="156"/>
      <c r="P183" s="156"/>
      <c r="Q183" s="156"/>
      <c r="R183" s="156"/>
      <c r="S183" s="156"/>
      <c r="T183" s="156"/>
      <c r="U183" s="156"/>
      <c r="V183" s="156"/>
      <c r="W183" s="156"/>
      <c r="X183" s="156"/>
      <c r="Y183" s="147"/>
      <c r="Z183" s="147"/>
      <c r="AA183" s="147"/>
      <c r="AB183" s="147"/>
      <c r="AC183" s="147"/>
      <c r="AD183" s="147"/>
      <c r="AE183" s="147"/>
      <c r="AF183" s="147"/>
      <c r="AG183" s="147" t="s">
        <v>176</v>
      </c>
      <c r="AH183" s="147">
        <v>0</v>
      </c>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row>
    <row r="184" spans="1:60" outlineLevel="1" x14ac:dyDescent="0.2">
      <c r="A184" s="154"/>
      <c r="B184" s="155"/>
      <c r="C184" s="241"/>
      <c r="D184" s="242"/>
      <c r="E184" s="242"/>
      <c r="F184" s="242"/>
      <c r="G184" s="242"/>
      <c r="H184" s="156"/>
      <c r="I184" s="156"/>
      <c r="J184" s="156"/>
      <c r="K184" s="156"/>
      <c r="L184" s="156"/>
      <c r="M184" s="156"/>
      <c r="N184" s="156"/>
      <c r="O184" s="156"/>
      <c r="P184" s="156"/>
      <c r="Q184" s="156"/>
      <c r="R184" s="156"/>
      <c r="S184" s="156"/>
      <c r="T184" s="156"/>
      <c r="U184" s="156"/>
      <c r="V184" s="156"/>
      <c r="W184" s="156"/>
      <c r="X184" s="156"/>
      <c r="Y184" s="147"/>
      <c r="Z184" s="147"/>
      <c r="AA184" s="147"/>
      <c r="AB184" s="147"/>
      <c r="AC184" s="147"/>
      <c r="AD184" s="147"/>
      <c r="AE184" s="147"/>
      <c r="AF184" s="147"/>
      <c r="AG184" s="147" t="s">
        <v>178</v>
      </c>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row>
    <row r="185" spans="1:60" ht="22.5" outlineLevel="1" x14ac:dyDescent="0.2">
      <c r="A185" s="169">
        <v>20</v>
      </c>
      <c r="B185" s="170" t="s">
        <v>1014</v>
      </c>
      <c r="C185" s="179" t="s">
        <v>1015</v>
      </c>
      <c r="D185" s="171" t="s">
        <v>405</v>
      </c>
      <c r="E185" s="172">
        <v>3.8418399999999999</v>
      </c>
      <c r="F185" s="173"/>
      <c r="G185" s="174">
        <f>ROUND(E185*F185,2)</f>
        <v>0</v>
      </c>
      <c r="H185" s="173"/>
      <c r="I185" s="174">
        <f>ROUND(E185*H185,2)</f>
        <v>0</v>
      </c>
      <c r="J185" s="173"/>
      <c r="K185" s="174">
        <f>ROUND(E185*J185,2)</f>
        <v>0</v>
      </c>
      <c r="L185" s="174">
        <v>21</v>
      </c>
      <c r="M185" s="174">
        <f>G185*(1+L185/100)</f>
        <v>0</v>
      </c>
      <c r="N185" s="174">
        <v>1</v>
      </c>
      <c r="O185" s="174">
        <f>ROUND(E185*N185,2)</f>
        <v>3.84</v>
      </c>
      <c r="P185" s="174">
        <v>0</v>
      </c>
      <c r="Q185" s="174">
        <f>ROUND(E185*P185,2)</f>
        <v>0</v>
      </c>
      <c r="R185" s="174" t="s">
        <v>436</v>
      </c>
      <c r="S185" s="174" t="s">
        <v>169</v>
      </c>
      <c r="T185" s="175" t="s">
        <v>170</v>
      </c>
      <c r="U185" s="156">
        <v>0</v>
      </c>
      <c r="V185" s="156">
        <f>ROUND(E185*U185,2)</f>
        <v>0</v>
      </c>
      <c r="W185" s="156"/>
      <c r="X185" s="156" t="s">
        <v>437</v>
      </c>
      <c r="Y185" s="147"/>
      <c r="Z185" s="147"/>
      <c r="AA185" s="147"/>
      <c r="AB185" s="147"/>
      <c r="AC185" s="147"/>
      <c r="AD185" s="147"/>
      <c r="AE185" s="147"/>
      <c r="AF185" s="147"/>
      <c r="AG185" s="147" t="s">
        <v>438</v>
      </c>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row>
    <row r="186" spans="1:60" outlineLevel="1" x14ac:dyDescent="0.2">
      <c r="A186" s="154"/>
      <c r="B186" s="155"/>
      <c r="C186" s="247" t="s">
        <v>1016</v>
      </c>
      <c r="D186" s="248"/>
      <c r="E186" s="248"/>
      <c r="F186" s="248"/>
      <c r="G186" s="248"/>
      <c r="H186" s="156"/>
      <c r="I186" s="156"/>
      <c r="J186" s="156"/>
      <c r="K186" s="156"/>
      <c r="L186" s="156"/>
      <c r="M186" s="156"/>
      <c r="N186" s="156"/>
      <c r="O186" s="156"/>
      <c r="P186" s="156"/>
      <c r="Q186" s="156"/>
      <c r="R186" s="156"/>
      <c r="S186" s="156"/>
      <c r="T186" s="156"/>
      <c r="U186" s="156"/>
      <c r="V186" s="156"/>
      <c r="W186" s="156"/>
      <c r="X186" s="156"/>
      <c r="Y186" s="147"/>
      <c r="Z186" s="147"/>
      <c r="AA186" s="147"/>
      <c r="AB186" s="147"/>
      <c r="AC186" s="147"/>
      <c r="AD186" s="147"/>
      <c r="AE186" s="147"/>
      <c r="AF186" s="147"/>
      <c r="AG186" s="147" t="s">
        <v>238</v>
      </c>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row>
    <row r="187" spans="1:60" outlineLevel="1" x14ac:dyDescent="0.2">
      <c r="A187" s="154"/>
      <c r="B187" s="155"/>
      <c r="C187" s="180" t="s">
        <v>1017</v>
      </c>
      <c r="D187" s="157"/>
      <c r="E187" s="158">
        <v>0.13163</v>
      </c>
      <c r="F187" s="156"/>
      <c r="G187" s="156"/>
      <c r="H187" s="156"/>
      <c r="I187" s="156"/>
      <c r="J187" s="156"/>
      <c r="K187" s="156"/>
      <c r="L187" s="156"/>
      <c r="M187" s="156"/>
      <c r="N187" s="156"/>
      <c r="O187" s="156"/>
      <c r="P187" s="156"/>
      <c r="Q187" s="156"/>
      <c r="R187" s="156"/>
      <c r="S187" s="156"/>
      <c r="T187" s="156"/>
      <c r="U187" s="156"/>
      <c r="V187" s="156"/>
      <c r="W187" s="156"/>
      <c r="X187" s="156"/>
      <c r="Y187" s="147"/>
      <c r="Z187" s="147"/>
      <c r="AA187" s="147"/>
      <c r="AB187" s="147"/>
      <c r="AC187" s="147"/>
      <c r="AD187" s="147"/>
      <c r="AE187" s="147"/>
      <c r="AF187" s="147"/>
      <c r="AG187" s="147" t="s">
        <v>176</v>
      </c>
      <c r="AH187" s="147">
        <v>0</v>
      </c>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row>
    <row r="188" spans="1:60" outlineLevel="1" x14ac:dyDescent="0.2">
      <c r="A188" s="154"/>
      <c r="B188" s="155"/>
      <c r="C188" s="180" t="s">
        <v>1018</v>
      </c>
      <c r="D188" s="157"/>
      <c r="E188" s="158">
        <v>3.7102200000000001</v>
      </c>
      <c r="F188" s="156"/>
      <c r="G188" s="156"/>
      <c r="H188" s="156"/>
      <c r="I188" s="156"/>
      <c r="J188" s="156"/>
      <c r="K188" s="156"/>
      <c r="L188" s="156"/>
      <c r="M188" s="156"/>
      <c r="N188" s="156"/>
      <c r="O188" s="156"/>
      <c r="P188" s="156"/>
      <c r="Q188" s="156"/>
      <c r="R188" s="156"/>
      <c r="S188" s="156"/>
      <c r="T188" s="156"/>
      <c r="U188" s="156"/>
      <c r="V188" s="156"/>
      <c r="W188" s="156"/>
      <c r="X188" s="156"/>
      <c r="Y188" s="147"/>
      <c r="Z188" s="147"/>
      <c r="AA188" s="147"/>
      <c r="AB188" s="147"/>
      <c r="AC188" s="147"/>
      <c r="AD188" s="147"/>
      <c r="AE188" s="147"/>
      <c r="AF188" s="147"/>
      <c r="AG188" s="147" t="s">
        <v>176</v>
      </c>
      <c r="AH188" s="147">
        <v>0</v>
      </c>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row>
    <row r="189" spans="1:60" outlineLevel="1" x14ac:dyDescent="0.2">
      <c r="A189" s="154"/>
      <c r="B189" s="155"/>
      <c r="C189" s="241"/>
      <c r="D189" s="242"/>
      <c r="E189" s="242"/>
      <c r="F189" s="242"/>
      <c r="G189" s="242"/>
      <c r="H189" s="156"/>
      <c r="I189" s="156"/>
      <c r="J189" s="156"/>
      <c r="K189" s="156"/>
      <c r="L189" s="156"/>
      <c r="M189" s="156"/>
      <c r="N189" s="156"/>
      <c r="O189" s="156"/>
      <c r="P189" s="156"/>
      <c r="Q189" s="156"/>
      <c r="R189" s="156"/>
      <c r="S189" s="156"/>
      <c r="T189" s="156"/>
      <c r="U189" s="156"/>
      <c r="V189" s="156"/>
      <c r="W189" s="156"/>
      <c r="X189" s="156"/>
      <c r="Y189" s="147"/>
      <c r="Z189" s="147"/>
      <c r="AA189" s="147"/>
      <c r="AB189" s="147"/>
      <c r="AC189" s="147"/>
      <c r="AD189" s="147"/>
      <c r="AE189" s="147"/>
      <c r="AF189" s="147"/>
      <c r="AG189" s="147" t="s">
        <v>178</v>
      </c>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row>
    <row r="190" spans="1:60" ht="22.5" outlineLevel="1" x14ac:dyDescent="0.2">
      <c r="A190" s="169">
        <v>21</v>
      </c>
      <c r="B190" s="170" t="s">
        <v>1019</v>
      </c>
      <c r="C190" s="179" t="s">
        <v>1020</v>
      </c>
      <c r="D190" s="171" t="s">
        <v>405</v>
      </c>
      <c r="E190" s="172">
        <v>0.37296000000000001</v>
      </c>
      <c r="F190" s="173"/>
      <c r="G190" s="174">
        <f>ROUND(E190*F190,2)</f>
        <v>0</v>
      </c>
      <c r="H190" s="173"/>
      <c r="I190" s="174">
        <f>ROUND(E190*H190,2)</f>
        <v>0</v>
      </c>
      <c r="J190" s="173"/>
      <c r="K190" s="174">
        <f>ROUND(E190*J190,2)</f>
        <v>0</v>
      </c>
      <c r="L190" s="174">
        <v>21</v>
      </c>
      <c r="M190" s="174">
        <f>G190*(1+L190/100)</f>
        <v>0</v>
      </c>
      <c r="N190" s="174">
        <v>1</v>
      </c>
      <c r="O190" s="174">
        <f>ROUND(E190*N190,2)</f>
        <v>0.37</v>
      </c>
      <c r="P190" s="174">
        <v>0</v>
      </c>
      <c r="Q190" s="174">
        <f>ROUND(E190*P190,2)</f>
        <v>0</v>
      </c>
      <c r="R190" s="174" t="s">
        <v>436</v>
      </c>
      <c r="S190" s="174" t="s">
        <v>169</v>
      </c>
      <c r="T190" s="175" t="s">
        <v>170</v>
      </c>
      <c r="U190" s="156">
        <v>0</v>
      </c>
      <c r="V190" s="156">
        <f>ROUND(E190*U190,2)</f>
        <v>0</v>
      </c>
      <c r="W190" s="156"/>
      <c r="X190" s="156" t="s">
        <v>437</v>
      </c>
      <c r="Y190" s="147"/>
      <c r="Z190" s="147"/>
      <c r="AA190" s="147"/>
      <c r="AB190" s="147"/>
      <c r="AC190" s="147"/>
      <c r="AD190" s="147"/>
      <c r="AE190" s="147"/>
      <c r="AF190" s="147"/>
      <c r="AG190" s="147" t="s">
        <v>438</v>
      </c>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row>
    <row r="191" spans="1:60" outlineLevel="1" x14ac:dyDescent="0.2">
      <c r="A191" s="154"/>
      <c r="B191" s="155"/>
      <c r="C191" s="247" t="s">
        <v>1021</v>
      </c>
      <c r="D191" s="248"/>
      <c r="E191" s="248"/>
      <c r="F191" s="248"/>
      <c r="G191" s="248"/>
      <c r="H191" s="156"/>
      <c r="I191" s="156"/>
      <c r="J191" s="156"/>
      <c r="K191" s="156"/>
      <c r="L191" s="156"/>
      <c r="M191" s="156"/>
      <c r="N191" s="156"/>
      <c r="O191" s="156"/>
      <c r="P191" s="156"/>
      <c r="Q191" s="156"/>
      <c r="R191" s="156"/>
      <c r="S191" s="156"/>
      <c r="T191" s="156"/>
      <c r="U191" s="156"/>
      <c r="V191" s="156"/>
      <c r="W191" s="156"/>
      <c r="X191" s="156"/>
      <c r="Y191" s="147"/>
      <c r="Z191" s="147"/>
      <c r="AA191" s="147"/>
      <c r="AB191" s="147"/>
      <c r="AC191" s="147"/>
      <c r="AD191" s="147"/>
      <c r="AE191" s="147"/>
      <c r="AF191" s="147"/>
      <c r="AG191" s="147" t="s">
        <v>238</v>
      </c>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row>
    <row r="192" spans="1:60" outlineLevel="1" x14ac:dyDescent="0.2">
      <c r="A192" s="154"/>
      <c r="B192" s="155"/>
      <c r="C192" s="184" t="s">
        <v>511</v>
      </c>
      <c r="D192" s="159"/>
      <c r="E192" s="160"/>
      <c r="F192" s="161"/>
      <c r="G192" s="161"/>
      <c r="H192" s="156"/>
      <c r="I192" s="156"/>
      <c r="J192" s="156"/>
      <c r="K192" s="156"/>
      <c r="L192" s="156"/>
      <c r="M192" s="156"/>
      <c r="N192" s="156"/>
      <c r="O192" s="156"/>
      <c r="P192" s="156"/>
      <c r="Q192" s="156"/>
      <c r="R192" s="156"/>
      <c r="S192" s="156"/>
      <c r="T192" s="156"/>
      <c r="U192" s="156"/>
      <c r="V192" s="156"/>
      <c r="W192" s="156"/>
      <c r="X192" s="156"/>
      <c r="Y192" s="147"/>
      <c r="Z192" s="147"/>
      <c r="AA192" s="147"/>
      <c r="AB192" s="147"/>
      <c r="AC192" s="147"/>
      <c r="AD192" s="147"/>
      <c r="AE192" s="147"/>
      <c r="AF192" s="147"/>
      <c r="AG192" s="147" t="s">
        <v>238</v>
      </c>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row>
    <row r="193" spans="1:60" outlineLevel="1" x14ac:dyDescent="0.2">
      <c r="A193" s="154"/>
      <c r="B193" s="155"/>
      <c r="C193" s="249" t="s">
        <v>1022</v>
      </c>
      <c r="D193" s="250"/>
      <c r="E193" s="250"/>
      <c r="F193" s="250"/>
      <c r="G193" s="250"/>
      <c r="H193" s="156"/>
      <c r="I193" s="156"/>
      <c r="J193" s="156"/>
      <c r="K193" s="156"/>
      <c r="L193" s="156"/>
      <c r="M193" s="156"/>
      <c r="N193" s="156"/>
      <c r="O193" s="156"/>
      <c r="P193" s="156"/>
      <c r="Q193" s="156"/>
      <c r="R193" s="156"/>
      <c r="S193" s="156"/>
      <c r="T193" s="156"/>
      <c r="U193" s="156"/>
      <c r="V193" s="156"/>
      <c r="W193" s="156"/>
      <c r="X193" s="156"/>
      <c r="Y193" s="147"/>
      <c r="Z193" s="147"/>
      <c r="AA193" s="147"/>
      <c r="AB193" s="147"/>
      <c r="AC193" s="147"/>
      <c r="AD193" s="147"/>
      <c r="AE193" s="147"/>
      <c r="AF193" s="147"/>
      <c r="AG193" s="147" t="s">
        <v>238</v>
      </c>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row>
    <row r="194" spans="1:60" outlineLevel="1" x14ac:dyDescent="0.2">
      <c r="A194" s="154"/>
      <c r="B194" s="155"/>
      <c r="C194" s="184" t="s">
        <v>511</v>
      </c>
      <c r="D194" s="159"/>
      <c r="E194" s="160"/>
      <c r="F194" s="161"/>
      <c r="G194" s="161"/>
      <c r="H194" s="156"/>
      <c r="I194" s="156"/>
      <c r="J194" s="156"/>
      <c r="K194" s="156"/>
      <c r="L194" s="156"/>
      <c r="M194" s="156"/>
      <c r="N194" s="156"/>
      <c r="O194" s="156"/>
      <c r="P194" s="156"/>
      <c r="Q194" s="156"/>
      <c r="R194" s="156"/>
      <c r="S194" s="156"/>
      <c r="T194" s="156"/>
      <c r="U194" s="156"/>
      <c r="V194" s="156"/>
      <c r="W194" s="156"/>
      <c r="X194" s="156"/>
      <c r="Y194" s="147"/>
      <c r="Z194" s="147"/>
      <c r="AA194" s="147"/>
      <c r="AB194" s="147"/>
      <c r="AC194" s="147"/>
      <c r="AD194" s="147"/>
      <c r="AE194" s="147"/>
      <c r="AF194" s="147"/>
      <c r="AG194" s="147" t="s">
        <v>238</v>
      </c>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row>
    <row r="195" spans="1:60" outlineLevel="1" x14ac:dyDescent="0.2">
      <c r="A195" s="154"/>
      <c r="B195" s="155"/>
      <c r="C195" s="249" t="s">
        <v>1023</v>
      </c>
      <c r="D195" s="250"/>
      <c r="E195" s="250"/>
      <c r="F195" s="250"/>
      <c r="G195" s="250"/>
      <c r="H195" s="156"/>
      <c r="I195" s="156"/>
      <c r="J195" s="156"/>
      <c r="K195" s="156"/>
      <c r="L195" s="156"/>
      <c r="M195" s="156"/>
      <c r="N195" s="156"/>
      <c r="O195" s="156"/>
      <c r="P195" s="156"/>
      <c r="Q195" s="156"/>
      <c r="R195" s="156"/>
      <c r="S195" s="156"/>
      <c r="T195" s="156"/>
      <c r="U195" s="156"/>
      <c r="V195" s="156"/>
      <c r="W195" s="156"/>
      <c r="X195" s="156"/>
      <c r="Y195" s="147"/>
      <c r="Z195" s="147"/>
      <c r="AA195" s="147"/>
      <c r="AB195" s="147"/>
      <c r="AC195" s="147"/>
      <c r="AD195" s="147"/>
      <c r="AE195" s="147"/>
      <c r="AF195" s="147"/>
      <c r="AG195" s="147" t="s">
        <v>238</v>
      </c>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row>
    <row r="196" spans="1:60" outlineLevel="1" x14ac:dyDescent="0.2">
      <c r="A196" s="154"/>
      <c r="B196" s="155"/>
      <c r="C196" s="184" t="s">
        <v>511</v>
      </c>
      <c r="D196" s="159"/>
      <c r="E196" s="160"/>
      <c r="F196" s="161"/>
      <c r="G196" s="161"/>
      <c r="H196" s="156"/>
      <c r="I196" s="156"/>
      <c r="J196" s="156"/>
      <c r="K196" s="156"/>
      <c r="L196" s="156"/>
      <c r="M196" s="156"/>
      <c r="N196" s="156"/>
      <c r="O196" s="156"/>
      <c r="P196" s="156"/>
      <c r="Q196" s="156"/>
      <c r="R196" s="156"/>
      <c r="S196" s="156"/>
      <c r="T196" s="156"/>
      <c r="U196" s="156"/>
      <c r="V196" s="156"/>
      <c r="W196" s="156"/>
      <c r="X196" s="156"/>
      <c r="Y196" s="147"/>
      <c r="Z196" s="147"/>
      <c r="AA196" s="147"/>
      <c r="AB196" s="147"/>
      <c r="AC196" s="147"/>
      <c r="AD196" s="147"/>
      <c r="AE196" s="147"/>
      <c r="AF196" s="147"/>
      <c r="AG196" s="147" t="s">
        <v>238</v>
      </c>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row>
    <row r="197" spans="1:60" outlineLevel="1" x14ac:dyDescent="0.2">
      <c r="A197" s="154"/>
      <c r="B197" s="155"/>
      <c r="C197" s="249" t="s">
        <v>1024</v>
      </c>
      <c r="D197" s="250"/>
      <c r="E197" s="250"/>
      <c r="F197" s="250"/>
      <c r="G197" s="250"/>
      <c r="H197" s="156"/>
      <c r="I197" s="156"/>
      <c r="J197" s="156"/>
      <c r="K197" s="156"/>
      <c r="L197" s="156"/>
      <c r="M197" s="156"/>
      <c r="N197" s="156"/>
      <c r="O197" s="156"/>
      <c r="P197" s="156"/>
      <c r="Q197" s="156"/>
      <c r="R197" s="156"/>
      <c r="S197" s="156"/>
      <c r="T197" s="156"/>
      <c r="U197" s="156"/>
      <c r="V197" s="156"/>
      <c r="W197" s="156"/>
      <c r="X197" s="156"/>
      <c r="Y197" s="147"/>
      <c r="Z197" s="147"/>
      <c r="AA197" s="147"/>
      <c r="AB197" s="147"/>
      <c r="AC197" s="147"/>
      <c r="AD197" s="147"/>
      <c r="AE197" s="147"/>
      <c r="AF197" s="147"/>
      <c r="AG197" s="147" t="s">
        <v>238</v>
      </c>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row>
    <row r="198" spans="1:60" outlineLevel="1" x14ac:dyDescent="0.2">
      <c r="A198" s="154"/>
      <c r="B198" s="155"/>
      <c r="C198" s="180" t="s">
        <v>1025</v>
      </c>
      <c r="D198" s="157"/>
      <c r="E198" s="158"/>
      <c r="F198" s="156"/>
      <c r="G198" s="156"/>
      <c r="H198" s="156"/>
      <c r="I198" s="156"/>
      <c r="J198" s="156"/>
      <c r="K198" s="156"/>
      <c r="L198" s="156"/>
      <c r="M198" s="156"/>
      <c r="N198" s="156"/>
      <c r="O198" s="156"/>
      <c r="P198" s="156"/>
      <c r="Q198" s="156"/>
      <c r="R198" s="156"/>
      <c r="S198" s="156"/>
      <c r="T198" s="156"/>
      <c r="U198" s="156"/>
      <c r="V198" s="156"/>
      <c r="W198" s="156"/>
      <c r="X198" s="156"/>
      <c r="Y198" s="147"/>
      <c r="Z198" s="147"/>
      <c r="AA198" s="147"/>
      <c r="AB198" s="147"/>
      <c r="AC198" s="147"/>
      <c r="AD198" s="147"/>
      <c r="AE198" s="147"/>
      <c r="AF198" s="147"/>
      <c r="AG198" s="147" t="s">
        <v>176</v>
      </c>
      <c r="AH198" s="147">
        <v>0</v>
      </c>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row>
    <row r="199" spans="1:60" outlineLevel="1" x14ac:dyDescent="0.2">
      <c r="A199" s="154"/>
      <c r="B199" s="155"/>
      <c r="C199" s="180" t="s">
        <v>1026</v>
      </c>
      <c r="D199" s="157"/>
      <c r="E199" s="158">
        <v>0.34608</v>
      </c>
      <c r="F199" s="156"/>
      <c r="G199" s="156"/>
      <c r="H199" s="156"/>
      <c r="I199" s="156"/>
      <c r="J199" s="156"/>
      <c r="K199" s="156"/>
      <c r="L199" s="156"/>
      <c r="M199" s="156"/>
      <c r="N199" s="156"/>
      <c r="O199" s="156"/>
      <c r="P199" s="156"/>
      <c r="Q199" s="156"/>
      <c r="R199" s="156"/>
      <c r="S199" s="156"/>
      <c r="T199" s="156"/>
      <c r="U199" s="156"/>
      <c r="V199" s="156"/>
      <c r="W199" s="156"/>
      <c r="X199" s="156"/>
      <c r="Y199" s="147"/>
      <c r="Z199" s="147"/>
      <c r="AA199" s="147"/>
      <c r="AB199" s="147"/>
      <c r="AC199" s="147"/>
      <c r="AD199" s="147"/>
      <c r="AE199" s="147"/>
      <c r="AF199" s="147"/>
      <c r="AG199" s="147" t="s">
        <v>176</v>
      </c>
      <c r="AH199" s="147">
        <v>0</v>
      </c>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row>
    <row r="200" spans="1:60" outlineLevel="1" x14ac:dyDescent="0.2">
      <c r="A200" s="154"/>
      <c r="B200" s="155"/>
      <c r="C200" s="180" t="s">
        <v>1027</v>
      </c>
      <c r="D200" s="157"/>
      <c r="E200" s="158">
        <v>2.6880000000000001E-2</v>
      </c>
      <c r="F200" s="156"/>
      <c r="G200" s="156"/>
      <c r="H200" s="156"/>
      <c r="I200" s="156"/>
      <c r="J200" s="156"/>
      <c r="K200" s="156"/>
      <c r="L200" s="156"/>
      <c r="M200" s="156"/>
      <c r="N200" s="156"/>
      <c r="O200" s="156"/>
      <c r="P200" s="156"/>
      <c r="Q200" s="156"/>
      <c r="R200" s="156"/>
      <c r="S200" s="156"/>
      <c r="T200" s="156"/>
      <c r="U200" s="156"/>
      <c r="V200" s="156"/>
      <c r="W200" s="156"/>
      <c r="X200" s="156"/>
      <c r="Y200" s="147"/>
      <c r="Z200" s="147"/>
      <c r="AA200" s="147"/>
      <c r="AB200" s="147"/>
      <c r="AC200" s="147"/>
      <c r="AD200" s="147"/>
      <c r="AE200" s="147"/>
      <c r="AF200" s="147"/>
      <c r="AG200" s="147" t="s">
        <v>176</v>
      </c>
      <c r="AH200" s="147">
        <v>0</v>
      </c>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row>
    <row r="201" spans="1:60" outlineLevel="1" x14ac:dyDescent="0.2">
      <c r="A201" s="154"/>
      <c r="B201" s="155"/>
      <c r="C201" s="241"/>
      <c r="D201" s="242"/>
      <c r="E201" s="242"/>
      <c r="F201" s="242"/>
      <c r="G201" s="242"/>
      <c r="H201" s="156"/>
      <c r="I201" s="156"/>
      <c r="J201" s="156"/>
      <c r="K201" s="156"/>
      <c r="L201" s="156"/>
      <c r="M201" s="156"/>
      <c r="N201" s="156"/>
      <c r="O201" s="156"/>
      <c r="P201" s="156"/>
      <c r="Q201" s="156"/>
      <c r="R201" s="156"/>
      <c r="S201" s="156"/>
      <c r="T201" s="156"/>
      <c r="U201" s="156"/>
      <c r="V201" s="156"/>
      <c r="W201" s="156"/>
      <c r="X201" s="156"/>
      <c r="Y201" s="147"/>
      <c r="Z201" s="147"/>
      <c r="AA201" s="147"/>
      <c r="AB201" s="147"/>
      <c r="AC201" s="147"/>
      <c r="AD201" s="147"/>
      <c r="AE201" s="147"/>
      <c r="AF201" s="147"/>
      <c r="AG201" s="147" t="s">
        <v>178</v>
      </c>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row>
    <row r="202" spans="1:60" outlineLevel="1" x14ac:dyDescent="0.2">
      <c r="A202" s="169">
        <v>22</v>
      </c>
      <c r="B202" s="170" t="s">
        <v>1028</v>
      </c>
      <c r="C202" s="179" t="s">
        <v>1029</v>
      </c>
      <c r="D202" s="171" t="s">
        <v>405</v>
      </c>
      <c r="E202" s="172">
        <v>4.4253</v>
      </c>
      <c r="F202" s="173"/>
      <c r="G202" s="174">
        <f>ROUND(E202*F202,2)</f>
        <v>0</v>
      </c>
      <c r="H202" s="173"/>
      <c r="I202" s="174">
        <f>ROUND(E202*H202,2)</f>
        <v>0</v>
      </c>
      <c r="J202" s="173"/>
      <c r="K202" s="174">
        <f>ROUND(E202*J202,2)</f>
        <v>0</v>
      </c>
      <c r="L202" s="174">
        <v>21</v>
      </c>
      <c r="M202" s="174">
        <f>G202*(1+L202/100)</f>
        <v>0</v>
      </c>
      <c r="N202" s="174">
        <v>0</v>
      </c>
      <c r="O202" s="174">
        <f>ROUND(E202*N202,2)</f>
        <v>0</v>
      </c>
      <c r="P202" s="174">
        <v>0</v>
      </c>
      <c r="Q202" s="174">
        <f>ROUND(E202*P202,2)</f>
        <v>0</v>
      </c>
      <c r="R202" s="174" t="s">
        <v>1011</v>
      </c>
      <c r="S202" s="174" t="s">
        <v>169</v>
      </c>
      <c r="T202" s="175" t="s">
        <v>170</v>
      </c>
      <c r="U202" s="156">
        <v>3.327</v>
      </c>
      <c r="V202" s="156">
        <f>ROUND(E202*U202,2)</f>
        <v>14.72</v>
      </c>
      <c r="W202" s="156"/>
      <c r="X202" s="156" t="s">
        <v>406</v>
      </c>
      <c r="Y202" s="147"/>
      <c r="Z202" s="147"/>
      <c r="AA202" s="147"/>
      <c r="AB202" s="147"/>
      <c r="AC202" s="147"/>
      <c r="AD202" s="147"/>
      <c r="AE202" s="147"/>
      <c r="AF202" s="147"/>
      <c r="AG202" s="147" t="s">
        <v>407</v>
      </c>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row>
    <row r="203" spans="1:60" outlineLevel="1" x14ac:dyDescent="0.2">
      <c r="A203" s="154"/>
      <c r="B203" s="155"/>
      <c r="C203" s="245" t="s">
        <v>1030</v>
      </c>
      <c r="D203" s="246"/>
      <c r="E203" s="246"/>
      <c r="F203" s="246"/>
      <c r="G203" s="246"/>
      <c r="H203" s="156"/>
      <c r="I203" s="156"/>
      <c r="J203" s="156"/>
      <c r="K203" s="156"/>
      <c r="L203" s="156"/>
      <c r="M203" s="156"/>
      <c r="N203" s="156"/>
      <c r="O203" s="156"/>
      <c r="P203" s="156"/>
      <c r="Q203" s="156"/>
      <c r="R203" s="156"/>
      <c r="S203" s="156"/>
      <c r="T203" s="156"/>
      <c r="U203" s="156"/>
      <c r="V203" s="156"/>
      <c r="W203" s="156"/>
      <c r="X203" s="156"/>
      <c r="Y203" s="147"/>
      <c r="Z203" s="147"/>
      <c r="AA203" s="147"/>
      <c r="AB203" s="147"/>
      <c r="AC203" s="147"/>
      <c r="AD203" s="147"/>
      <c r="AE203" s="147"/>
      <c r="AF203" s="147"/>
      <c r="AG203" s="147" t="s">
        <v>174</v>
      </c>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row>
    <row r="204" spans="1:60" outlineLevel="1" x14ac:dyDescent="0.2">
      <c r="A204" s="154"/>
      <c r="B204" s="155"/>
      <c r="C204" s="241"/>
      <c r="D204" s="242"/>
      <c r="E204" s="242"/>
      <c r="F204" s="242"/>
      <c r="G204" s="242"/>
      <c r="H204" s="156"/>
      <c r="I204" s="156"/>
      <c r="J204" s="156"/>
      <c r="K204" s="156"/>
      <c r="L204" s="156"/>
      <c r="M204" s="156"/>
      <c r="N204" s="156"/>
      <c r="O204" s="156"/>
      <c r="P204" s="156"/>
      <c r="Q204" s="156"/>
      <c r="R204" s="156"/>
      <c r="S204" s="156"/>
      <c r="T204" s="156"/>
      <c r="U204" s="156"/>
      <c r="V204" s="156"/>
      <c r="W204" s="156"/>
      <c r="X204" s="156"/>
      <c r="Y204" s="147"/>
      <c r="Z204" s="147"/>
      <c r="AA204" s="147"/>
      <c r="AB204" s="147"/>
      <c r="AC204" s="147"/>
      <c r="AD204" s="147"/>
      <c r="AE204" s="147"/>
      <c r="AF204" s="147"/>
      <c r="AG204" s="147" t="s">
        <v>178</v>
      </c>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row>
    <row r="205" spans="1:60" x14ac:dyDescent="0.2">
      <c r="A205" s="3"/>
      <c r="B205" s="4"/>
      <c r="C205" s="181"/>
      <c r="D205" s="6"/>
      <c r="E205" s="3"/>
      <c r="F205" s="3"/>
      <c r="G205" s="3"/>
      <c r="H205" s="3"/>
      <c r="I205" s="3"/>
      <c r="J205" s="3"/>
      <c r="K205" s="3"/>
      <c r="L205" s="3"/>
      <c r="M205" s="3"/>
      <c r="N205" s="3"/>
      <c r="O205" s="3"/>
      <c r="P205" s="3"/>
      <c r="Q205" s="3"/>
      <c r="R205" s="3"/>
      <c r="S205" s="3"/>
      <c r="T205" s="3"/>
      <c r="U205" s="3"/>
      <c r="V205" s="3"/>
      <c r="W205" s="3"/>
      <c r="X205" s="3"/>
      <c r="AE205">
        <v>15</v>
      </c>
      <c r="AF205">
        <v>21</v>
      </c>
      <c r="AG205" t="s">
        <v>150</v>
      </c>
    </row>
    <row r="206" spans="1:60" x14ac:dyDescent="0.2">
      <c r="A206" s="150"/>
      <c r="B206" s="151" t="s">
        <v>29</v>
      </c>
      <c r="C206" s="182"/>
      <c r="D206" s="152"/>
      <c r="E206" s="153"/>
      <c r="F206" s="153"/>
      <c r="G206" s="177">
        <f>G8+G21+G117+G142+G156+G160+G179</f>
        <v>0</v>
      </c>
      <c r="H206" s="3"/>
      <c r="I206" s="3"/>
      <c r="J206" s="3"/>
      <c r="K206" s="3"/>
      <c r="L206" s="3"/>
      <c r="M206" s="3"/>
      <c r="N206" s="3"/>
      <c r="O206" s="3"/>
      <c r="P206" s="3"/>
      <c r="Q206" s="3"/>
      <c r="R206" s="3"/>
      <c r="S206" s="3"/>
      <c r="T206" s="3"/>
      <c r="U206" s="3"/>
      <c r="V206" s="3"/>
      <c r="W206" s="3"/>
      <c r="X206" s="3"/>
      <c r="AE206">
        <f>SUMIF(L7:L204,AE205,G7:G204)</f>
        <v>0</v>
      </c>
      <c r="AF206">
        <f>SUMIF(L7:L204,AF205,G7:G204)</f>
        <v>0</v>
      </c>
      <c r="AG206" t="s">
        <v>419</v>
      </c>
    </row>
    <row r="207" spans="1:60" x14ac:dyDescent="0.2">
      <c r="C207" s="183"/>
      <c r="D207" s="10"/>
      <c r="AG207" t="s">
        <v>421</v>
      </c>
    </row>
    <row r="208" spans="1:60"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rUM5McdsQWTd2+bO+W/FT2nJfZWupJp2GP30g1QJ5/OI9K+J2L8GiIolU+607VxE2/UOMP8zJg1D6ow9iyEkQ==" saltValue="eU86a5IYYoUlBt94n3l0jQ==" spinCount="100000" sheet="1"/>
  <mergeCells count="104">
    <mergeCell ref="A1:G1"/>
    <mergeCell ref="C2:G2"/>
    <mergeCell ref="C3:G3"/>
    <mergeCell ref="C4:G4"/>
    <mergeCell ref="C10:G10"/>
    <mergeCell ref="C11:G11"/>
    <mergeCell ref="C33:G33"/>
    <mergeCell ref="C35:G35"/>
    <mergeCell ref="C41:G41"/>
    <mergeCell ref="C43:G43"/>
    <mergeCell ref="C48:G48"/>
    <mergeCell ref="C50:G50"/>
    <mergeCell ref="C12:G12"/>
    <mergeCell ref="C14:G14"/>
    <mergeCell ref="C16:G16"/>
    <mergeCell ref="C18:G18"/>
    <mergeCell ref="C20:G20"/>
    <mergeCell ref="C23:G23"/>
    <mergeCell ref="C60:G60"/>
    <mergeCell ref="C61:G61"/>
    <mergeCell ref="C63:G63"/>
    <mergeCell ref="C64:G64"/>
    <mergeCell ref="C65:G65"/>
    <mergeCell ref="C66:G66"/>
    <mergeCell ref="C51:G51"/>
    <mergeCell ref="C53:G53"/>
    <mergeCell ref="C55:G55"/>
    <mergeCell ref="C56:G56"/>
    <mergeCell ref="C58:G58"/>
    <mergeCell ref="C59:G59"/>
    <mergeCell ref="C87:G87"/>
    <mergeCell ref="C88:G88"/>
    <mergeCell ref="C90:G90"/>
    <mergeCell ref="C92:G92"/>
    <mergeCell ref="C93:G93"/>
    <mergeCell ref="C95:G95"/>
    <mergeCell ref="C67:G67"/>
    <mergeCell ref="C68:G68"/>
    <mergeCell ref="C69:G69"/>
    <mergeCell ref="C76:G76"/>
    <mergeCell ref="C78:G78"/>
    <mergeCell ref="C85:G85"/>
    <mergeCell ref="C110:G110"/>
    <mergeCell ref="C112:G112"/>
    <mergeCell ref="C113:G113"/>
    <mergeCell ref="C114:G114"/>
    <mergeCell ref="C116:G116"/>
    <mergeCell ref="C119:G119"/>
    <mergeCell ref="C96:G96"/>
    <mergeCell ref="C97:G97"/>
    <mergeCell ref="C98:G98"/>
    <mergeCell ref="C102:G102"/>
    <mergeCell ref="C104:G104"/>
    <mergeCell ref="C105:G105"/>
    <mergeCell ref="C126:G126"/>
    <mergeCell ref="C127:G127"/>
    <mergeCell ref="C128:G128"/>
    <mergeCell ref="C129:G129"/>
    <mergeCell ref="C130:G130"/>
    <mergeCell ref="C131:G131"/>
    <mergeCell ref="C120:G120"/>
    <mergeCell ref="C121:G121"/>
    <mergeCell ref="C122:G122"/>
    <mergeCell ref="C123:G123"/>
    <mergeCell ref="C124:G124"/>
    <mergeCell ref="C125:G125"/>
    <mergeCell ref="C145:G145"/>
    <mergeCell ref="C147:G147"/>
    <mergeCell ref="C148:G148"/>
    <mergeCell ref="C149:G149"/>
    <mergeCell ref="C150:G150"/>
    <mergeCell ref="C151:G151"/>
    <mergeCell ref="C132:G132"/>
    <mergeCell ref="C133:G133"/>
    <mergeCell ref="C134:G134"/>
    <mergeCell ref="C135:G135"/>
    <mergeCell ref="C141:G141"/>
    <mergeCell ref="C144:G144"/>
    <mergeCell ref="C163:G163"/>
    <mergeCell ref="C164:G164"/>
    <mergeCell ref="C168:G168"/>
    <mergeCell ref="C170:G170"/>
    <mergeCell ref="C171:G171"/>
    <mergeCell ref="C175:G175"/>
    <mergeCell ref="C152:G152"/>
    <mergeCell ref="C153:G153"/>
    <mergeCell ref="C155:G155"/>
    <mergeCell ref="C158:G158"/>
    <mergeCell ref="C159:G159"/>
    <mergeCell ref="C162:G162"/>
    <mergeCell ref="C203:G203"/>
    <mergeCell ref="C204:G204"/>
    <mergeCell ref="C189:G189"/>
    <mergeCell ref="C191:G191"/>
    <mergeCell ref="C193:G193"/>
    <mergeCell ref="C195:G195"/>
    <mergeCell ref="C197:G197"/>
    <mergeCell ref="C201:G201"/>
    <mergeCell ref="C177:G177"/>
    <mergeCell ref="C178:G178"/>
    <mergeCell ref="C181:G181"/>
    <mergeCell ref="C182:G182"/>
    <mergeCell ref="C184:G184"/>
    <mergeCell ref="C186:G186"/>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1" customWidth="1"/>
    <col min="3" max="3" width="63.28515625" style="121"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251" t="s">
        <v>137</v>
      </c>
      <c r="B1" s="251"/>
      <c r="C1" s="251"/>
      <c r="D1" s="251"/>
      <c r="E1" s="251"/>
      <c r="F1" s="251"/>
      <c r="G1" s="251"/>
      <c r="AG1" t="s">
        <v>138</v>
      </c>
    </row>
    <row r="2" spans="1:60" ht="24.95" customHeight="1" x14ac:dyDescent="0.2">
      <c r="A2" s="139" t="s">
        <v>7</v>
      </c>
      <c r="B2" s="49" t="s">
        <v>44</v>
      </c>
      <c r="C2" s="252" t="s">
        <v>45</v>
      </c>
      <c r="D2" s="253"/>
      <c r="E2" s="253"/>
      <c r="F2" s="253"/>
      <c r="G2" s="254"/>
      <c r="AG2" t="s">
        <v>139</v>
      </c>
    </row>
    <row r="3" spans="1:60" ht="24.95" customHeight="1" x14ac:dyDescent="0.2">
      <c r="A3" s="139" t="s">
        <v>8</v>
      </c>
      <c r="B3" s="49" t="s">
        <v>52</v>
      </c>
      <c r="C3" s="252" t="s">
        <v>53</v>
      </c>
      <c r="D3" s="253"/>
      <c r="E3" s="253"/>
      <c r="F3" s="253"/>
      <c r="G3" s="254"/>
      <c r="AC3" s="121" t="s">
        <v>139</v>
      </c>
      <c r="AG3" t="s">
        <v>140</v>
      </c>
    </row>
    <row r="4" spans="1:60" ht="24.95" customHeight="1" x14ac:dyDescent="0.2">
      <c r="A4" s="140" t="s">
        <v>9</v>
      </c>
      <c r="B4" s="141" t="s">
        <v>60</v>
      </c>
      <c r="C4" s="255" t="s">
        <v>61</v>
      </c>
      <c r="D4" s="256"/>
      <c r="E4" s="256"/>
      <c r="F4" s="256"/>
      <c r="G4" s="257"/>
      <c r="AG4" t="s">
        <v>141</v>
      </c>
    </row>
    <row r="5" spans="1:60" x14ac:dyDescent="0.2">
      <c r="D5" s="10"/>
    </row>
    <row r="6" spans="1:60" ht="38.25" x14ac:dyDescent="0.2">
      <c r="A6" s="143" t="s">
        <v>142</v>
      </c>
      <c r="B6" s="145" t="s">
        <v>143</v>
      </c>
      <c r="C6" s="145" t="s">
        <v>144</v>
      </c>
      <c r="D6" s="144" t="s">
        <v>145</v>
      </c>
      <c r="E6" s="143" t="s">
        <v>146</v>
      </c>
      <c r="F6" s="142" t="s">
        <v>147</v>
      </c>
      <c r="G6" s="143" t="s">
        <v>29</v>
      </c>
      <c r="H6" s="146" t="s">
        <v>30</v>
      </c>
      <c r="I6" s="146" t="s">
        <v>148</v>
      </c>
      <c r="J6" s="146" t="s">
        <v>31</v>
      </c>
      <c r="K6" s="146" t="s">
        <v>149</v>
      </c>
      <c r="L6" s="146" t="s">
        <v>150</v>
      </c>
      <c r="M6" s="146" t="s">
        <v>151</v>
      </c>
      <c r="N6" s="146" t="s">
        <v>152</v>
      </c>
      <c r="O6" s="146" t="s">
        <v>153</v>
      </c>
      <c r="P6" s="146" t="s">
        <v>154</v>
      </c>
      <c r="Q6" s="146" t="s">
        <v>155</v>
      </c>
      <c r="R6" s="146" t="s">
        <v>156</v>
      </c>
      <c r="S6" s="146" t="s">
        <v>157</v>
      </c>
      <c r="T6" s="146" t="s">
        <v>158</v>
      </c>
      <c r="U6" s="146" t="s">
        <v>159</v>
      </c>
      <c r="V6" s="146" t="s">
        <v>160</v>
      </c>
      <c r="W6" s="146" t="s">
        <v>161</v>
      </c>
      <c r="X6" s="146" t="s">
        <v>162</v>
      </c>
    </row>
    <row r="7" spans="1:60" hidden="1" x14ac:dyDescent="0.2">
      <c r="A7" s="3"/>
      <c r="B7" s="4"/>
      <c r="C7" s="4"/>
      <c r="D7" s="6"/>
      <c r="E7" s="148"/>
      <c r="F7" s="149"/>
      <c r="G7" s="149"/>
      <c r="H7" s="149"/>
      <c r="I7" s="149"/>
      <c r="J7" s="149"/>
      <c r="K7" s="149"/>
      <c r="L7" s="149"/>
      <c r="M7" s="149"/>
      <c r="N7" s="149"/>
      <c r="O7" s="149"/>
      <c r="P7" s="149"/>
      <c r="Q7" s="149"/>
      <c r="R7" s="149"/>
      <c r="S7" s="149"/>
      <c r="T7" s="149"/>
      <c r="U7" s="149"/>
      <c r="V7" s="149"/>
      <c r="W7" s="149"/>
      <c r="X7" s="149"/>
    </row>
    <row r="8" spans="1:60" x14ac:dyDescent="0.2">
      <c r="A8" s="163" t="s">
        <v>163</v>
      </c>
      <c r="B8" s="164" t="s">
        <v>84</v>
      </c>
      <c r="C8" s="178" t="s">
        <v>85</v>
      </c>
      <c r="D8" s="165"/>
      <c r="E8" s="166"/>
      <c r="F8" s="167"/>
      <c r="G8" s="167">
        <f>SUMIF(AG9:AG46,"&lt;&gt;NOR",G9:G46)</f>
        <v>0</v>
      </c>
      <c r="H8" s="167"/>
      <c r="I8" s="167">
        <f>SUM(I9:I46)</f>
        <v>0</v>
      </c>
      <c r="J8" s="167"/>
      <c r="K8" s="167">
        <f>SUM(K9:K46)</f>
        <v>0</v>
      </c>
      <c r="L8" s="167"/>
      <c r="M8" s="167">
        <f>SUM(M9:M46)</f>
        <v>0</v>
      </c>
      <c r="N8" s="167"/>
      <c r="O8" s="167">
        <f>SUM(O9:O46)</f>
        <v>43.18</v>
      </c>
      <c r="P8" s="167"/>
      <c r="Q8" s="167">
        <f>SUM(Q9:Q46)</f>
        <v>0</v>
      </c>
      <c r="R8" s="167"/>
      <c r="S8" s="167"/>
      <c r="T8" s="168"/>
      <c r="U8" s="162"/>
      <c r="V8" s="162">
        <f>SUM(V9:V46)</f>
        <v>20.119999999999997</v>
      </c>
      <c r="W8" s="162"/>
      <c r="X8" s="162"/>
      <c r="AG8" t="s">
        <v>164</v>
      </c>
    </row>
    <row r="9" spans="1:60" outlineLevel="1" x14ac:dyDescent="0.2">
      <c r="A9" s="169">
        <v>1</v>
      </c>
      <c r="B9" s="170" t="s">
        <v>1035</v>
      </c>
      <c r="C9" s="179" t="s">
        <v>1036</v>
      </c>
      <c r="D9" s="171" t="s">
        <v>243</v>
      </c>
      <c r="E9" s="172">
        <v>24.2394</v>
      </c>
      <c r="F9" s="173"/>
      <c r="G9" s="174">
        <f>ROUND(E9*F9,2)</f>
        <v>0</v>
      </c>
      <c r="H9" s="173"/>
      <c r="I9" s="174">
        <f>ROUND(E9*H9,2)</f>
        <v>0</v>
      </c>
      <c r="J9" s="173"/>
      <c r="K9" s="174">
        <f>ROUND(E9*J9,2)</f>
        <v>0</v>
      </c>
      <c r="L9" s="174">
        <v>21</v>
      </c>
      <c r="M9" s="174">
        <f>G9*(1+L9/100)</f>
        <v>0</v>
      </c>
      <c r="N9" s="174">
        <v>0</v>
      </c>
      <c r="O9" s="174">
        <f>ROUND(E9*N9,2)</f>
        <v>0</v>
      </c>
      <c r="P9" s="174">
        <v>0</v>
      </c>
      <c r="Q9" s="174">
        <f>ROUND(E9*P9,2)</f>
        <v>0</v>
      </c>
      <c r="R9" s="174" t="s">
        <v>244</v>
      </c>
      <c r="S9" s="174" t="s">
        <v>169</v>
      </c>
      <c r="T9" s="175" t="s">
        <v>170</v>
      </c>
      <c r="U9" s="156">
        <v>0.23</v>
      </c>
      <c r="V9" s="156">
        <f>ROUND(E9*U9,2)</f>
        <v>5.58</v>
      </c>
      <c r="W9" s="156"/>
      <c r="X9" s="156" t="s">
        <v>171</v>
      </c>
      <c r="Y9" s="147"/>
      <c r="Z9" s="147"/>
      <c r="AA9" s="147"/>
      <c r="AB9" s="147"/>
      <c r="AC9" s="147"/>
      <c r="AD9" s="147"/>
      <c r="AE9" s="147"/>
      <c r="AF9" s="147"/>
      <c r="AG9" s="147" t="s">
        <v>172</v>
      </c>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row>
    <row r="10" spans="1:60" ht="22.5" outlineLevel="1" x14ac:dyDescent="0.2">
      <c r="A10" s="154"/>
      <c r="B10" s="155"/>
      <c r="C10" s="245" t="s">
        <v>1037</v>
      </c>
      <c r="D10" s="246"/>
      <c r="E10" s="246"/>
      <c r="F10" s="246"/>
      <c r="G10" s="246"/>
      <c r="H10" s="156"/>
      <c r="I10" s="156"/>
      <c r="J10" s="156"/>
      <c r="K10" s="156"/>
      <c r="L10" s="156"/>
      <c r="M10" s="156"/>
      <c r="N10" s="156"/>
      <c r="O10" s="156"/>
      <c r="P10" s="156"/>
      <c r="Q10" s="156"/>
      <c r="R10" s="156"/>
      <c r="S10" s="156"/>
      <c r="T10" s="156"/>
      <c r="U10" s="156"/>
      <c r="V10" s="156"/>
      <c r="W10" s="156"/>
      <c r="X10" s="156"/>
      <c r="Y10" s="147"/>
      <c r="Z10" s="147"/>
      <c r="AA10" s="147"/>
      <c r="AB10" s="147"/>
      <c r="AC10" s="147"/>
      <c r="AD10" s="147"/>
      <c r="AE10" s="147"/>
      <c r="AF10" s="147"/>
      <c r="AG10" s="147" t="s">
        <v>174</v>
      </c>
      <c r="AH10" s="147"/>
      <c r="AI10" s="147"/>
      <c r="AJ10" s="147"/>
      <c r="AK10" s="147"/>
      <c r="AL10" s="147"/>
      <c r="AM10" s="147"/>
      <c r="AN10" s="147"/>
      <c r="AO10" s="147"/>
      <c r="AP10" s="147"/>
      <c r="AQ10" s="147"/>
      <c r="AR10" s="147"/>
      <c r="AS10" s="147"/>
      <c r="AT10" s="147"/>
      <c r="AU10" s="147"/>
      <c r="AV10" s="147"/>
      <c r="AW10" s="147"/>
      <c r="AX10" s="147"/>
      <c r="AY10" s="147"/>
      <c r="AZ10" s="147"/>
      <c r="BA10" s="176" t="str">
        <f>C10</f>
        <v>zapažených i nezapažených s urovnáním dna do předepsaného profilu a spádu, s přehozením výkopku na přilehlém terénu na vzdálenost do 3 m od podélné osy rýhy nebo s naložením výkopku na dopravní prostředek.</v>
      </c>
      <c r="BB10" s="147"/>
      <c r="BC10" s="147"/>
      <c r="BD10" s="147"/>
      <c r="BE10" s="147"/>
      <c r="BF10" s="147"/>
      <c r="BG10" s="147"/>
      <c r="BH10" s="147"/>
    </row>
    <row r="11" spans="1:60" outlineLevel="1" x14ac:dyDescent="0.2">
      <c r="A11" s="154"/>
      <c r="B11" s="155"/>
      <c r="C11" s="180" t="s">
        <v>1038</v>
      </c>
      <c r="D11" s="157"/>
      <c r="E11" s="158"/>
      <c r="F11" s="156"/>
      <c r="G11" s="156"/>
      <c r="H11" s="156"/>
      <c r="I11" s="156"/>
      <c r="J11" s="156"/>
      <c r="K11" s="156"/>
      <c r="L11" s="156"/>
      <c r="M11" s="156"/>
      <c r="N11" s="156"/>
      <c r="O11" s="156"/>
      <c r="P11" s="156"/>
      <c r="Q11" s="156"/>
      <c r="R11" s="156"/>
      <c r="S11" s="156"/>
      <c r="T11" s="156"/>
      <c r="U11" s="156"/>
      <c r="V11" s="156"/>
      <c r="W11" s="156"/>
      <c r="X11" s="156"/>
      <c r="Y11" s="147"/>
      <c r="Z11" s="147"/>
      <c r="AA11" s="147"/>
      <c r="AB11" s="147"/>
      <c r="AC11" s="147"/>
      <c r="AD11" s="147"/>
      <c r="AE11" s="147"/>
      <c r="AF11" s="147"/>
      <c r="AG11" s="147" t="s">
        <v>176</v>
      </c>
      <c r="AH11" s="147">
        <v>0</v>
      </c>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row>
    <row r="12" spans="1:60" outlineLevel="1" x14ac:dyDescent="0.2">
      <c r="A12" s="154"/>
      <c r="B12" s="155"/>
      <c r="C12" s="180" t="s">
        <v>1039</v>
      </c>
      <c r="D12" s="157"/>
      <c r="E12" s="158">
        <v>15.007400000000001</v>
      </c>
      <c r="F12" s="156"/>
      <c r="G12" s="156"/>
      <c r="H12" s="156"/>
      <c r="I12" s="156"/>
      <c r="J12" s="156"/>
      <c r="K12" s="156"/>
      <c r="L12" s="156"/>
      <c r="M12" s="156"/>
      <c r="N12" s="156"/>
      <c r="O12" s="156"/>
      <c r="P12" s="156"/>
      <c r="Q12" s="156"/>
      <c r="R12" s="156"/>
      <c r="S12" s="156"/>
      <c r="T12" s="156"/>
      <c r="U12" s="156"/>
      <c r="V12" s="156"/>
      <c r="W12" s="156"/>
      <c r="X12" s="156"/>
      <c r="Y12" s="147"/>
      <c r="Z12" s="147"/>
      <c r="AA12" s="147"/>
      <c r="AB12" s="147"/>
      <c r="AC12" s="147"/>
      <c r="AD12" s="147"/>
      <c r="AE12" s="147"/>
      <c r="AF12" s="147"/>
      <c r="AG12" s="147" t="s">
        <v>176</v>
      </c>
      <c r="AH12" s="147">
        <v>0</v>
      </c>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row>
    <row r="13" spans="1:60" outlineLevel="1" x14ac:dyDescent="0.2">
      <c r="A13" s="154"/>
      <c r="B13" s="155"/>
      <c r="C13" s="180" t="s">
        <v>1040</v>
      </c>
      <c r="D13" s="157"/>
      <c r="E13" s="158">
        <v>6.032</v>
      </c>
      <c r="F13" s="156"/>
      <c r="G13" s="156"/>
      <c r="H13" s="156"/>
      <c r="I13" s="156"/>
      <c r="J13" s="156"/>
      <c r="K13" s="156"/>
      <c r="L13" s="156"/>
      <c r="M13" s="156"/>
      <c r="N13" s="156"/>
      <c r="O13" s="156"/>
      <c r="P13" s="156"/>
      <c r="Q13" s="156"/>
      <c r="R13" s="156"/>
      <c r="S13" s="156"/>
      <c r="T13" s="156"/>
      <c r="U13" s="156"/>
      <c r="V13" s="156"/>
      <c r="W13" s="156"/>
      <c r="X13" s="156"/>
      <c r="Y13" s="147"/>
      <c r="Z13" s="147"/>
      <c r="AA13" s="147"/>
      <c r="AB13" s="147"/>
      <c r="AC13" s="147"/>
      <c r="AD13" s="147"/>
      <c r="AE13" s="147"/>
      <c r="AF13" s="147"/>
      <c r="AG13" s="147" t="s">
        <v>176</v>
      </c>
      <c r="AH13" s="147">
        <v>0</v>
      </c>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row>
    <row r="14" spans="1:60" outlineLevel="1" x14ac:dyDescent="0.2">
      <c r="A14" s="154"/>
      <c r="B14" s="155"/>
      <c r="C14" s="180" t="s">
        <v>1041</v>
      </c>
      <c r="D14" s="157"/>
      <c r="E14" s="158">
        <v>3.2</v>
      </c>
      <c r="F14" s="156"/>
      <c r="G14" s="156"/>
      <c r="H14" s="156"/>
      <c r="I14" s="156"/>
      <c r="J14" s="156"/>
      <c r="K14" s="156"/>
      <c r="L14" s="156"/>
      <c r="M14" s="156"/>
      <c r="N14" s="156"/>
      <c r="O14" s="156"/>
      <c r="P14" s="156"/>
      <c r="Q14" s="156"/>
      <c r="R14" s="156"/>
      <c r="S14" s="156"/>
      <c r="T14" s="156"/>
      <c r="U14" s="156"/>
      <c r="V14" s="156"/>
      <c r="W14" s="156"/>
      <c r="X14" s="156"/>
      <c r="Y14" s="147"/>
      <c r="Z14" s="147"/>
      <c r="AA14" s="147"/>
      <c r="AB14" s="147"/>
      <c r="AC14" s="147"/>
      <c r="AD14" s="147"/>
      <c r="AE14" s="147"/>
      <c r="AF14" s="147"/>
      <c r="AG14" s="147" t="s">
        <v>176</v>
      </c>
      <c r="AH14" s="147">
        <v>0</v>
      </c>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row>
    <row r="15" spans="1:60" outlineLevel="1" x14ac:dyDescent="0.2">
      <c r="A15" s="154"/>
      <c r="B15" s="155"/>
      <c r="C15" s="241"/>
      <c r="D15" s="242"/>
      <c r="E15" s="242"/>
      <c r="F15" s="242"/>
      <c r="G15" s="242"/>
      <c r="H15" s="156"/>
      <c r="I15" s="156"/>
      <c r="J15" s="156"/>
      <c r="K15" s="156"/>
      <c r="L15" s="156"/>
      <c r="M15" s="156"/>
      <c r="N15" s="156"/>
      <c r="O15" s="156"/>
      <c r="P15" s="156"/>
      <c r="Q15" s="156"/>
      <c r="R15" s="156"/>
      <c r="S15" s="156"/>
      <c r="T15" s="156"/>
      <c r="U15" s="156"/>
      <c r="V15" s="156"/>
      <c r="W15" s="156"/>
      <c r="X15" s="156"/>
      <c r="Y15" s="147"/>
      <c r="Z15" s="147"/>
      <c r="AA15" s="147"/>
      <c r="AB15" s="147"/>
      <c r="AC15" s="147"/>
      <c r="AD15" s="147"/>
      <c r="AE15" s="147"/>
      <c r="AF15" s="147"/>
      <c r="AG15" s="147" t="s">
        <v>178</v>
      </c>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row>
    <row r="16" spans="1:60" outlineLevel="1" x14ac:dyDescent="0.2">
      <c r="A16" s="169">
        <v>2</v>
      </c>
      <c r="B16" s="170" t="s">
        <v>1042</v>
      </c>
      <c r="C16" s="179" t="s">
        <v>1043</v>
      </c>
      <c r="D16" s="171" t="s">
        <v>243</v>
      </c>
      <c r="E16" s="172">
        <v>24.2394</v>
      </c>
      <c r="F16" s="173"/>
      <c r="G16" s="174">
        <f>ROUND(E16*F16,2)</f>
        <v>0</v>
      </c>
      <c r="H16" s="173"/>
      <c r="I16" s="174">
        <f>ROUND(E16*H16,2)</f>
        <v>0</v>
      </c>
      <c r="J16" s="173"/>
      <c r="K16" s="174">
        <f>ROUND(E16*J16,2)</f>
        <v>0</v>
      </c>
      <c r="L16" s="174">
        <v>21</v>
      </c>
      <c r="M16" s="174">
        <f>G16*(1+L16/100)</f>
        <v>0</v>
      </c>
      <c r="N16" s="174">
        <v>0</v>
      </c>
      <c r="O16" s="174">
        <f>ROUND(E16*N16,2)</f>
        <v>0</v>
      </c>
      <c r="P16" s="174">
        <v>0</v>
      </c>
      <c r="Q16" s="174">
        <f>ROUND(E16*P16,2)</f>
        <v>0</v>
      </c>
      <c r="R16" s="174" t="s">
        <v>244</v>
      </c>
      <c r="S16" s="174" t="s">
        <v>169</v>
      </c>
      <c r="T16" s="175" t="s">
        <v>170</v>
      </c>
      <c r="U16" s="156">
        <v>0.39</v>
      </c>
      <c r="V16" s="156">
        <f>ROUND(E16*U16,2)</f>
        <v>9.4499999999999993</v>
      </c>
      <c r="W16" s="156"/>
      <c r="X16" s="156" t="s">
        <v>171</v>
      </c>
      <c r="Y16" s="147"/>
      <c r="Z16" s="147"/>
      <c r="AA16" s="147"/>
      <c r="AB16" s="147"/>
      <c r="AC16" s="147"/>
      <c r="AD16" s="147"/>
      <c r="AE16" s="147"/>
      <c r="AF16" s="147"/>
      <c r="AG16" s="147" t="s">
        <v>172</v>
      </c>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row>
    <row r="17" spans="1:60" ht="22.5" outlineLevel="1" x14ac:dyDescent="0.2">
      <c r="A17" s="154"/>
      <c r="B17" s="155"/>
      <c r="C17" s="245" t="s">
        <v>1037</v>
      </c>
      <c r="D17" s="246"/>
      <c r="E17" s="246"/>
      <c r="F17" s="246"/>
      <c r="G17" s="246"/>
      <c r="H17" s="156"/>
      <c r="I17" s="156"/>
      <c r="J17" s="156"/>
      <c r="K17" s="156"/>
      <c r="L17" s="156"/>
      <c r="M17" s="156"/>
      <c r="N17" s="156"/>
      <c r="O17" s="156"/>
      <c r="P17" s="156"/>
      <c r="Q17" s="156"/>
      <c r="R17" s="156"/>
      <c r="S17" s="156"/>
      <c r="T17" s="156"/>
      <c r="U17" s="156"/>
      <c r="V17" s="156"/>
      <c r="W17" s="156"/>
      <c r="X17" s="156"/>
      <c r="Y17" s="147"/>
      <c r="Z17" s="147"/>
      <c r="AA17" s="147"/>
      <c r="AB17" s="147"/>
      <c r="AC17" s="147"/>
      <c r="AD17" s="147"/>
      <c r="AE17" s="147"/>
      <c r="AF17" s="147"/>
      <c r="AG17" s="147" t="s">
        <v>174</v>
      </c>
      <c r="AH17" s="147"/>
      <c r="AI17" s="147"/>
      <c r="AJ17" s="147"/>
      <c r="AK17" s="147"/>
      <c r="AL17" s="147"/>
      <c r="AM17" s="147"/>
      <c r="AN17" s="147"/>
      <c r="AO17" s="147"/>
      <c r="AP17" s="147"/>
      <c r="AQ17" s="147"/>
      <c r="AR17" s="147"/>
      <c r="AS17" s="147"/>
      <c r="AT17" s="147"/>
      <c r="AU17" s="147"/>
      <c r="AV17" s="147"/>
      <c r="AW17" s="147"/>
      <c r="AX17" s="147"/>
      <c r="AY17" s="147"/>
      <c r="AZ17" s="147"/>
      <c r="BA17" s="176" t="str">
        <f>C17</f>
        <v>zapažených i nezapažených s urovnáním dna do předepsaného profilu a spádu, s přehozením výkopku na přilehlém terénu na vzdálenost do 3 m od podélné osy rýhy nebo s naložením výkopku na dopravní prostředek.</v>
      </c>
      <c r="BB17" s="147"/>
      <c r="BC17" s="147"/>
      <c r="BD17" s="147"/>
      <c r="BE17" s="147"/>
      <c r="BF17" s="147"/>
      <c r="BG17" s="147"/>
      <c r="BH17" s="147"/>
    </row>
    <row r="18" spans="1:60" outlineLevel="1" x14ac:dyDescent="0.2">
      <c r="A18" s="154"/>
      <c r="B18" s="155"/>
      <c r="C18" s="180" t="s">
        <v>1044</v>
      </c>
      <c r="D18" s="157"/>
      <c r="E18" s="158">
        <v>24.2394</v>
      </c>
      <c r="F18" s="156"/>
      <c r="G18" s="156"/>
      <c r="H18" s="156"/>
      <c r="I18" s="156"/>
      <c r="J18" s="156"/>
      <c r="K18" s="156"/>
      <c r="L18" s="156"/>
      <c r="M18" s="156"/>
      <c r="N18" s="156"/>
      <c r="O18" s="156"/>
      <c r="P18" s="156"/>
      <c r="Q18" s="156"/>
      <c r="R18" s="156"/>
      <c r="S18" s="156"/>
      <c r="T18" s="156"/>
      <c r="U18" s="156"/>
      <c r="V18" s="156"/>
      <c r="W18" s="156"/>
      <c r="X18" s="156"/>
      <c r="Y18" s="147"/>
      <c r="Z18" s="147"/>
      <c r="AA18" s="147"/>
      <c r="AB18" s="147"/>
      <c r="AC18" s="147"/>
      <c r="AD18" s="147"/>
      <c r="AE18" s="147"/>
      <c r="AF18" s="147"/>
      <c r="AG18" s="147" t="s">
        <v>176</v>
      </c>
      <c r="AH18" s="147">
        <v>5</v>
      </c>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row>
    <row r="19" spans="1:60" outlineLevel="1" x14ac:dyDescent="0.2">
      <c r="A19" s="154"/>
      <c r="B19" s="155"/>
      <c r="C19" s="241"/>
      <c r="D19" s="242"/>
      <c r="E19" s="242"/>
      <c r="F19" s="242"/>
      <c r="G19" s="242"/>
      <c r="H19" s="156"/>
      <c r="I19" s="156"/>
      <c r="J19" s="156"/>
      <c r="K19" s="156"/>
      <c r="L19" s="156"/>
      <c r="M19" s="156"/>
      <c r="N19" s="156"/>
      <c r="O19" s="156"/>
      <c r="P19" s="156"/>
      <c r="Q19" s="156"/>
      <c r="R19" s="156"/>
      <c r="S19" s="156"/>
      <c r="T19" s="156"/>
      <c r="U19" s="156"/>
      <c r="V19" s="156"/>
      <c r="W19" s="156"/>
      <c r="X19" s="156"/>
      <c r="Y19" s="147"/>
      <c r="Z19" s="147"/>
      <c r="AA19" s="147"/>
      <c r="AB19" s="147"/>
      <c r="AC19" s="147"/>
      <c r="AD19" s="147"/>
      <c r="AE19" s="147"/>
      <c r="AF19" s="147"/>
      <c r="AG19" s="147" t="s">
        <v>178</v>
      </c>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row>
    <row r="20" spans="1:60" ht="22.5" outlineLevel="1" x14ac:dyDescent="0.2">
      <c r="A20" s="169">
        <v>3</v>
      </c>
      <c r="B20" s="170" t="s">
        <v>1045</v>
      </c>
      <c r="C20" s="179" t="s">
        <v>1046</v>
      </c>
      <c r="D20" s="171" t="s">
        <v>243</v>
      </c>
      <c r="E20" s="172">
        <v>24.2394</v>
      </c>
      <c r="F20" s="173"/>
      <c r="G20" s="174">
        <f>ROUND(E20*F20,2)</f>
        <v>0</v>
      </c>
      <c r="H20" s="173"/>
      <c r="I20" s="174">
        <f>ROUND(E20*H20,2)</f>
        <v>0</v>
      </c>
      <c r="J20" s="173"/>
      <c r="K20" s="174">
        <f>ROUND(E20*J20,2)</f>
        <v>0</v>
      </c>
      <c r="L20" s="174">
        <v>21</v>
      </c>
      <c r="M20" s="174">
        <f>G20*(1+L20/100)</f>
        <v>0</v>
      </c>
      <c r="N20" s="174">
        <v>0</v>
      </c>
      <c r="O20" s="174">
        <f>ROUND(E20*N20,2)</f>
        <v>0</v>
      </c>
      <c r="P20" s="174">
        <v>0</v>
      </c>
      <c r="Q20" s="174">
        <f>ROUND(E20*P20,2)</f>
        <v>0</v>
      </c>
      <c r="R20" s="174" t="s">
        <v>244</v>
      </c>
      <c r="S20" s="174" t="s">
        <v>169</v>
      </c>
      <c r="T20" s="175" t="s">
        <v>170</v>
      </c>
      <c r="U20" s="156">
        <v>0.2</v>
      </c>
      <c r="V20" s="156">
        <f>ROUND(E20*U20,2)</f>
        <v>4.8499999999999996</v>
      </c>
      <c r="W20" s="156"/>
      <c r="X20" s="156" t="s">
        <v>171</v>
      </c>
      <c r="Y20" s="147"/>
      <c r="Z20" s="147"/>
      <c r="AA20" s="147"/>
      <c r="AB20" s="147"/>
      <c r="AC20" s="147"/>
      <c r="AD20" s="147"/>
      <c r="AE20" s="147"/>
      <c r="AF20" s="147"/>
      <c r="AG20" s="147" t="s">
        <v>172</v>
      </c>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row>
    <row r="21" spans="1:60" outlineLevel="1" x14ac:dyDescent="0.2">
      <c r="A21" s="154"/>
      <c r="B21" s="155"/>
      <c r="C21" s="245" t="s">
        <v>905</v>
      </c>
      <c r="D21" s="246"/>
      <c r="E21" s="246"/>
      <c r="F21" s="246"/>
      <c r="G21" s="246"/>
      <c r="H21" s="156"/>
      <c r="I21" s="156"/>
      <c r="J21" s="156"/>
      <c r="K21" s="156"/>
      <c r="L21" s="156"/>
      <c r="M21" s="156"/>
      <c r="N21" s="156"/>
      <c r="O21" s="156"/>
      <c r="P21" s="156"/>
      <c r="Q21" s="156"/>
      <c r="R21" s="156"/>
      <c r="S21" s="156"/>
      <c r="T21" s="156"/>
      <c r="U21" s="156"/>
      <c r="V21" s="156"/>
      <c r="W21" s="156"/>
      <c r="X21" s="156"/>
      <c r="Y21" s="147"/>
      <c r="Z21" s="147"/>
      <c r="AA21" s="147"/>
      <c r="AB21" s="147"/>
      <c r="AC21" s="147"/>
      <c r="AD21" s="147"/>
      <c r="AE21" s="147"/>
      <c r="AF21" s="147"/>
      <c r="AG21" s="147" t="s">
        <v>174</v>
      </c>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row>
    <row r="22" spans="1:60" outlineLevel="1" x14ac:dyDescent="0.2">
      <c r="A22" s="154"/>
      <c r="B22" s="155"/>
      <c r="C22" s="249" t="s">
        <v>1047</v>
      </c>
      <c r="D22" s="250"/>
      <c r="E22" s="250"/>
      <c r="F22" s="250"/>
      <c r="G22" s="250"/>
      <c r="H22" s="156"/>
      <c r="I22" s="156"/>
      <c r="J22" s="156"/>
      <c r="K22" s="156"/>
      <c r="L22" s="156"/>
      <c r="M22" s="156"/>
      <c r="N22" s="156"/>
      <c r="O22" s="156"/>
      <c r="P22" s="156"/>
      <c r="Q22" s="156"/>
      <c r="R22" s="156"/>
      <c r="S22" s="156"/>
      <c r="T22" s="156"/>
      <c r="U22" s="156"/>
      <c r="V22" s="156"/>
      <c r="W22" s="156"/>
      <c r="X22" s="156"/>
      <c r="Y22" s="147"/>
      <c r="Z22" s="147"/>
      <c r="AA22" s="147"/>
      <c r="AB22" s="147"/>
      <c r="AC22" s="147"/>
      <c r="AD22" s="147"/>
      <c r="AE22" s="147"/>
      <c r="AF22" s="147"/>
      <c r="AG22" s="147" t="s">
        <v>238</v>
      </c>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row>
    <row r="23" spans="1:60" ht="22.5" outlineLevel="1" x14ac:dyDescent="0.2">
      <c r="A23" s="154"/>
      <c r="B23" s="155"/>
      <c r="C23" s="180" t="s">
        <v>1048</v>
      </c>
      <c r="D23" s="157"/>
      <c r="E23" s="158"/>
      <c r="F23" s="156"/>
      <c r="G23" s="156"/>
      <c r="H23" s="156"/>
      <c r="I23" s="156"/>
      <c r="J23" s="156"/>
      <c r="K23" s="156"/>
      <c r="L23" s="156"/>
      <c r="M23" s="156"/>
      <c r="N23" s="156"/>
      <c r="O23" s="156"/>
      <c r="P23" s="156"/>
      <c r="Q23" s="156"/>
      <c r="R23" s="156"/>
      <c r="S23" s="156"/>
      <c r="T23" s="156"/>
      <c r="U23" s="156"/>
      <c r="V23" s="156"/>
      <c r="W23" s="156"/>
      <c r="X23" s="156"/>
      <c r="Y23" s="147"/>
      <c r="Z23" s="147"/>
      <c r="AA23" s="147"/>
      <c r="AB23" s="147"/>
      <c r="AC23" s="147"/>
      <c r="AD23" s="147"/>
      <c r="AE23" s="147"/>
      <c r="AF23" s="147"/>
      <c r="AG23" s="147" t="s">
        <v>176</v>
      </c>
      <c r="AH23" s="147">
        <v>0</v>
      </c>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1:60" outlineLevel="1" x14ac:dyDescent="0.2">
      <c r="A24" s="154"/>
      <c r="B24" s="155"/>
      <c r="C24" s="180" t="s">
        <v>1038</v>
      </c>
      <c r="D24" s="157"/>
      <c r="E24" s="158"/>
      <c r="F24" s="156"/>
      <c r="G24" s="156"/>
      <c r="H24" s="156"/>
      <c r="I24" s="156"/>
      <c r="J24" s="156"/>
      <c r="K24" s="156"/>
      <c r="L24" s="156"/>
      <c r="M24" s="156"/>
      <c r="N24" s="156"/>
      <c r="O24" s="156"/>
      <c r="P24" s="156"/>
      <c r="Q24" s="156"/>
      <c r="R24" s="156"/>
      <c r="S24" s="156"/>
      <c r="T24" s="156"/>
      <c r="U24" s="156"/>
      <c r="V24" s="156"/>
      <c r="W24" s="156"/>
      <c r="X24" s="156"/>
      <c r="Y24" s="147"/>
      <c r="Z24" s="147"/>
      <c r="AA24" s="147"/>
      <c r="AB24" s="147"/>
      <c r="AC24" s="147"/>
      <c r="AD24" s="147"/>
      <c r="AE24" s="147"/>
      <c r="AF24" s="147"/>
      <c r="AG24" s="147" t="s">
        <v>176</v>
      </c>
      <c r="AH24" s="147">
        <v>0</v>
      </c>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row>
    <row r="25" spans="1:60" outlineLevel="1" x14ac:dyDescent="0.2">
      <c r="A25" s="154"/>
      <c r="B25" s="155"/>
      <c r="C25" s="180" t="s">
        <v>1039</v>
      </c>
      <c r="D25" s="157"/>
      <c r="E25" s="158">
        <v>15.007400000000001</v>
      </c>
      <c r="F25" s="156"/>
      <c r="G25" s="156"/>
      <c r="H25" s="156"/>
      <c r="I25" s="156"/>
      <c r="J25" s="156"/>
      <c r="K25" s="156"/>
      <c r="L25" s="156"/>
      <c r="M25" s="156"/>
      <c r="N25" s="156"/>
      <c r="O25" s="156"/>
      <c r="P25" s="156"/>
      <c r="Q25" s="156"/>
      <c r="R25" s="156"/>
      <c r="S25" s="156"/>
      <c r="T25" s="156"/>
      <c r="U25" s="156"/>
      <c r="V25" s="156"/>
      <c r="W25" s="156"/>
      <c r="X25" s="156"/>
      <c r="Y25" s="147"/>
      <c r="Z25" s="147"/>
      <c r="AA25" s="147"/>
      <c r="AB25" s="147"/>
      <c r="AC25" s="147"/>
      <c r="AD25" s="147"/>
      <c r="AE25" s="147"/>
      <c r="AF25" s="147"/>
      <c r="AG25" s="147" t="s">
        <v>176</v>
      </c>
      <c r="AH25" s="147">
        <v>0</v>
      </c>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row>
    <row r="26" spans="1:60" outlineLevel="1" x14ac:dyDescent="0.2">
      <c r="A26" s="154"/>
      <c r="B26" s="155"/>
      <c r="C26" s="180" t="s">
        <v>1040</v>
      </c>
      <c r="D26" s="157"/>
      <c r="E26" s="158">
        <v>6.032</v>
      </c>
      <c r="F26" s="156"/>
      <c r="G26" s="156"/>
      <c r="H26" s="156"/>
      <c r="I26" s="156"/>
      <c r="J26" s="156"/>
      <c r="K26" s="156"/>
      <c r="L26" s="156"/>
      <c r="M26" s="156"/>
      <c r="N26" s="156"/>
      <c r="O26" s="156"/>
      <c r="P26" s="156"/>
      <c r="Q26" s="156"/>
      <c r="R26" s="156"/>
      <c r="S26" s="156"/>
      <c r="T26" s="156"/>
      <c r="U26" s="156"/>
      <c r="V26" s="156"/>
      <c r="W26" s="156"/>
      <c r="X26" s="156"/>
      <c r="Y26" s="147"/>
      <c r="Z26" s="147"/>
      <c r="AA26" s="147"/>
      <c r="AB26" s="147"/>
      <c r="AC26" s="147"/>
      <c r="AD26" s="147"/>
      <c r="AE26" s="147"/>
      <c r="AF26" s="147"/>
      <c r="AG26" s="147" t="s">
        <v>176</v>
      </c>
      <c r="AH26" s="147">
        <v>0</v>
      </c>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row>
    <row r="27" spans="1:60" outlineLevel="1" x14ac:dyDescent="0.2">
      <c r="A27" s="154"/>
      <c r="B27" s="155"/>
      <c r="C27" s="180" t="s">
        <v>1041</v>
      </c>
      <c r="D27" s="157"/>
      <c r="E27" s="158">
        <v>3.2</v>
      </c>
      <c r="F27" s="156"/>
      <c r="G27" s="156"/>
      <c r="H27" s="156"/>
      <c r="I27" s="156"/>
      <c r="J27" s="156"/>
      <c r="K27" s="156"/>
      <c r="L27" s="156"/>
      <c r="M27" s="156"/>
      <c r="N27" s="156"/>
      <c r="O27" s="156"/>
      <c r="P27" s="156"/>
      <c r="Q27" s="156"/>
      <c r="R27" s="156"/>
      <c r="S27" s="156"/>
      <c r="T27" s="156"/>
      <c r="U27" s="156"/>
      <c r="V27" s="156"/>
      <c r="W27" s="156"/>
      <c r="X27" s="156"/>
      <c r="Y27" s="147"/>
      <c r="Z27" s="147"/>
      <c r="AA27" s="147"/>
      <c r="AB27" s="147"/>
      <c r="AC27" s="147"/>
      <c r="AD27" s="147"/>
      <c r="AE27" s="147"/>
      <c r="AF27" s="147"/>
      <c r="AG27" s="147" t="s">
        <v>176</v>
      </c>
      <c r="AH27" s="147">
        <v>0</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row>
    <row r="28" spans="1:60" outlineLevel="1" x14ac:dyDescent="0.2">
      <c r="A28" s="154"/>
      <c r="B28" s="155"/>
      <c r="C28" s="241"/>
      <c r="D28" s="242"/>
      <c r="E28" s="242"/>
      <c r="F28" s="242"/>
      <c r="G28" s="242"/>
      <c r="H28" s="156"/>
      <c r="I28" s="156"/>
      <c r="J28" s="156"/>
      <c r="K28" s="156"/>
      <c r="L28" s="156"/>
      <c r="M28" s="156"/>
      <c r="N28" s="156"/>
      <c r="O28" s="156"/>
      <c r="P28" s="156"/>
      <c r="Q28" s="156"/>
      <c r="R28" s="156"/>
      <c r="S28" s="156"/>
      <c r="T28" s="156"/>
      <c r="U28" s="156"/>
      <c r="V28" s="156"/>
      <c r="W28" s="156"/>
      <c r="X28" s="156"/>
      <c r="Y28" s="147"/>
      <c r="Z28" s="147"/>
      <c r="AA28" s="147"/>
      <c r="AB28" s="147"/>
      <c r="AC28" s="147"/>
      <c r="AD28" s="147"/>
      <c r="AE28" s="147"/>
      <c r="AF28" s="147"/>
      <c r="AG28" s="147" t="s">
        <v>178</v>
      </c>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row>
    <row r="29" spans="1:60" outlineLevel="1" x14ac:dyDescent="0.2">
      <c r="A29" s="169">
        <v>4</v>
      </c>
      <c r="B29" s="170" t="s">
        <v>282</v>
      </c>
      <c r="C29" s="179" t="s">
        <v>283</v>
      </c>
      <c r="D29" s="171" t="s">
        <v>243</v>
      </c>
      <c r="E29" s="172">
        <v>24.24</v>
      </c>
      <c r="F29" s="173"/>
      <c r="G29" s="174">
        <f>ROUND(E29*F29,2)</f>
        <v>0</v>
      </c>
      <c r="H29" s="173"/>
      <c r="I29" s="174">
        <f>ROUND(E29*H29,2)</f>
        <v>0</v>
      </c>
      <c r="J29" s="173"/>
      <c r="K29" s="174">
        <f>ROUND(E29*J29,2)</f>
        <v>0</v>
      </c>
      <c r="L29" s="174">
        <v>21</v>
      </c>
      <c r="M29" s="174">
        <f>G29*(1+L29/100)</f>
        <v>0</v>
      </c>
      <c r="N29" s="174">
        <v>0</v>
      </c>
      <c r="O29" s="174">
        <f>ROUND(E29*N29,2)</f>
        <v>0</v>
      </c>
      <c r="P29" s="174">
        <v>0</v>
      </c>
      <c r="Q29" s="174">
        <f>ROUND(E29*P29,2)</f>
        <v>0</v>
      </c>
      <c r="R29" s="174" t="s">
        <v>244</v>
      </c>
      <c r="S29" s="174" t="s">
        <v>169</v>
      </c>
      <c r="T29" s="175" t="s">
        <v>170</v>
      </c>
      <c r="U29" s="156">
        <v>0</v>
      </c>
      <c r="V29" s="156">
        <f>ROUND(E29*U29,2)</f>
        <v>0</v>
      </c>
      <c r="W29" s="156"/>
      <c r="X29" s="156" t="s">
        <v>171</v>
      </c>
      <c r="Y29" s="147"/>
      <c r="Z29" s="147"/>
      <c r="AA29" s="147"/>
      <c r="AB29" s="147"/>
      <c r="AC29" s="147"/>
      <c r="AD29" s="147"/>
      <c r="AE29" s="147"/>
      <c r="AF29" s="147"/>
      <c r="AG29" s="147" t="s">
        <v>172</v>
      </c>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row>
    <row r="30" spans="1:60" outlineLevel="1" x14ac:dyDescent="0.2">
      <c r="A30" s="154"/>
      <c r="B30" s="155"/>
      <c r="C30" s="180" t="s">
        <v>1049</v>
      </c>
      <c r="D30" s="157"/>
      <c r="E30" s="158">
        <v>24.24</v>
      </c>
      <c r="F30" s="156"/>
      <c r="G30" s="156"/>
      <c r="H30" s="156"/>
      <c r="I30" s="156"/>
      <c r="J30" s="156"/>
      <c r="K30" s="156"/>
      <c r="L30" s="156"/>
      <c r="M30" s="156"/>
      <c r="N30" s="156"/>
      <c r="O30" s="156"/>
      <c r="P30" s="156"/>
      <c r="Q30" s="156"/>
      <c r="R30" s="156"/>
      <c r="S30" s="156"/>
      <c r="T30" s="156"/>
      <c r="U30" s="156"/>
      <c r="V30" s="156"/>
      <c r="W30" s="156"/>
      <c r="X30" s="156"/>
      <c r="Y30" s="147"/>
      <c r="Z30" s="147"/>
      <c r="AA30" s="147"/>
      <c r="AB30" s="147"/>
      <c r="AC30" s="147"/>
      <c r="AD30" s="147"/>
      <c r="AE30" s="147"/>
      <c r="AF30" s="147"/>
      <c r="AG30" s="147" t="s">
        <v>176</v>
      </c>
      <c r="AH30" s="147">
        <v>0</v>
      </c>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row>
    <row r="31" spans="1:60" outlineLevel="1" x14ac:dyDescent="0.2">
      <c r="A31" s="154"/>
      <c r="B31" s="155"/>
      <c r="C31" s="241"/>
      <c r="D31" s="242"/>
      <c r="E31" s="242"/>
      <c r="F31" s="242"/>
      <c r="G31" s="242"/>
      <c r="H31" s="156"/>
      <c r="I31" s="156"/>
      <c r="J31" s="156"/>
      <c r="K31" s="156"/>
      <c r="L31" s="156"/>
      <c r="M31" s="156"/>
      <c r="N31" s="156"/>
      <c r="O31" s="156"/>
      <c r="P31" s="156"/>
      <c r="Q31" s="156"/>
      <c r="R31" s="156"/>
      <c r="S31" s="156"/>
      <c r="T31" s="156"/>
      <c r="U31" s="156"/>
      <c r="V31" s="156"/>
      <c r="W31" s="156"/>
      <c r="X31" s="156"/>
      <c r="Y31" s="147"/>
      <c r="Z31" s="147"/>
      <c r="AA31" s="147"/>
      <c r="AB31" s="147"/>
      <c r="AC31" s="147"/>
      <c r="AD31" s="147"/>
      <c r="AE31" s="147"/>
      <c r="AF31" s="147"/>
      <c r="AG31" s="147" t="s">
        <v>178</v>
      </c>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row>
    <row r="32" spans="1:60" outlineLevel="1" x14ac:dyDescent="0.2">
      <c r="A32" s="169">
        <v>5</v>
      </c>
      <c r="B32" s="170" t="s">
        <v>1050</v>
      </c>
      <c r="C32" s="179" t="s">
        <v>1051</v>
      </c>
      <c r="D32" s="171" t="s">
        <v>243</v>
      </c>
      <c r="E32" s="172">
        <v>24.24</v>
      </c>
      <c r="F32" s="173"/>
      <c r="G32" s="174">
        <f>ROUND(E32*F32,2)</f>
        <v>0</v>
      </c>
      <c r="H32" s="173"/>
      <c r="I32" s="174">
        <f>ROUND(E32*H32,2)</f>
        <v>0</v>
      </c>
      <c r="J32" s="173"/>
      <c r="K32" s="174">
        <f>ROUND(E32*J32,2)</f>
        <v>0</v>
      </c>
      <c r="L32" s="174">
        <v>21</v>
      </c>
      <c r="M32" s="174">
        <f>G32*(1+L32/100)</f>
        <v>0</v>
      </c>
      <c r="N32" s="174">
        <v>0</v>
      </c>
      <c r="O32" s="174">
        <f>ROUND(E32*N32,2)</f>
        <v>0</v>
      </c>
      <c r="P32" s="174">
        <v>0</v>
      </c>
      <c r="Q32" s="174">
        <f>ROUND(E32*P32,2)</f>
        <v>0</v>
      </c>
      <c r="R32" s="174"/>
      <c r="S32" s="174" t="s">
        <v>287</v>
      </c>
      <c r="T32" s="175" t="s">
        <v>170</v>
      </c>
      <c r="U32" s="156">
        <v>0.01</v>
      </c>
      <c r="V32" s="156">
        <f>ROUND(E32*U32,2)</f>
        <v>0.24</v>
      </c>
      <c r="W32" s="156"/>
      <c r="X32" s="156" t="s">
        <v>171</v>
      </c>
      <c r="Y32" s="147"/>
      <c r="Z32" s="147"/>
      <c r="AA32" s="147"/>
      <c r="AB32" s="147"/>
      <c r="AC32" s="147"/>
      <c r="AD32" s="147"/>
      <c r="AE32" s="147"/>
      <c r="AF32" s="147"/>
      <c r="AG32" s="147" t="s">
        <v>172</v>
      </c>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row>
    <row r="33" spans="1:60" outlineLevel="1" x14ac:dyDescent="0.2">
      <c r="A33" s="154"/>
      <c r="B33" s="155"/>
      <c r="C33" s="247" t="s">
        <v>1052</v>
      </c>
      <c r="D33" s="248"/>
      <c r="E33" s="248"/>
      <c r="F33" s="248"/>
      <c r="G33" s="248"/>
      <c r="H33" s="156"/>
      <c r="I33" s="156"/>
      <c r="J33" s="156"/>
      <c r="K33" s="156"/>
      <c r="L33" s="156"/>
      <c r="M33" s="156"/>
      <c r="N33" s="156"/>
      <c r="O33" s="156"/>
      <c r="P33" s="156"/>
      <c r="Q33" s="156"/>
      <c r="R33" s="156"/>
      <c r="S33" s="156"/>
      <c r="T33" s="156"/>
      <c r="U33" s="156"/>
      <c r="V33" s="156"/>
      <c r="W33" s="156"/>
      <c r="X33" s="156"/>
      <c r="Y33" s="147"/>
      <c r="Z33" s="147"/>
      <c r="AA33" s="147"/>
      <c r="AB33" s="147"/>
      <c r="AC33" s="147"/>
      <c r="AD33" s="147"/>
      <c r="AE33" s="147"/>
      <c r="AF33" s="147"/>
      <c r="AG33" s="147" t="s">
        <v>238</v>
      </c>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row>
    <row r="34" spans="1:60" outlineLevel="1" x14ac:dyDescent="0.2">
      <c r="A34" s="154"/>
      <c r="B34" s="155"/>
      <c r="C34" s="180" t="s">
        <v>1049</v>
      </c>
      <c r="D34" s="157"/>
      <c r="E34" s="158">
        <v>24.24</v>
      </c>
      <c r="F34" s="156"/>
      <c r="G34" s="156"/>
      <c r="H34" s="156"/>
      <c r="I34" s="156"/>
      <c r="J34" s="156"/>
      <c r="K34" s="156"/>
      <c r="L34" s="156"/>
      <c r="M34" s="156"/>
      <c r="N34" s="156"/>
      <c r="O34" s="156"/>
      <c r="P34" s="156"/>
      <c r="Q34" s="156"/>
      <c r="R34" s="156"/>
      <c r="S34" s="156"/>
      <c r="T34" s="156"/>
      <c r="U34" s="156"/>
      <c r="V34" s="156"/>
      <c r="W34" s="156"/>
      <c r="X34" s="156"/>
      <c r="Y34" s="147"/>
      <c r="Z34" s="147"/>
      <c r="AA34" s="147"/>
      <c r="AB34" s="147"/>
      <c r="AC34" s="147"/>
      <c r="AD34" s="147"/>
      <c r="AE34" s="147"/>
      <c r="AF34" s="147"/>
      <c r="AG34" s="147" t="s">
        <v>176</v>
      </c>
      <c r="AH34" s="147">
        <v>0</v>
      </c>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row>
    <row r="35" spans="1:60" outlineLevel="1" x14ac:dyDescent="0.2">
      <c r="A35" s="154"/>
      <c r="B35" s="155"/>
      <c r="C35" s="241"/>
      <c r="D35" s="242"/>
      <c r="E35" s="242"/>
      <c r="F35" s="242"/>
      <c r="G35" s="242"/>
      <c r="H35" s="156"/>
      <c r="I35" s="156"/>
      <c r="J35" s="156"/>
      <c r="K35" s="156"/>
      <c r="L35" s="156"/>
      <c r="M35" s="156"/>
      <c r="N35" s="156"/>
      <c r="O35" s="156"/>
      <c r="P35" s="156"/>
      <c r="Q35" s="156"/>
      <c r="R35" s="156"/>
      <c r="S35" s="156"/>
      <c r="T35" s="156"/>
      <c r="U35" s="156"/>
      <c r="V35" s="156"/>
      <c r="W35" s="156"/>
      <c r="X35" s="156"/>
      <c r="Y35" s="147"/>
      <c r="Z35" s="147"/>
      <c r="AA35" s="147"/>
      <c r="AB35" s="147"/>
      <c r="AC35" s="147"/>
      <c r="AD35" s="147"/>
      <c r="AE35" s="147"/>
      <c r="AF35" s="147"/>
      <c r="AG35" s="147" t="s">
        <v>178</v>
      </c>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row>
    <row r="36" spans="1:60" outlineLevel="1" x14ac:dyDescent="0.2">
      <c r="A36" s="169">
        <v>6</v>
      </c>
      <c r="B36" s="170" t="s">
        <v>1053</v>
      </c>
      <c r="C36" s="179" t="s">
        <v>1054</v>
      </c>
      <c r="D36" s="171" t="s">
        <v>405</v>
      </c>
      <c r="E36" s="172">
        <v>13.1652</v>
      </c>
      <c r="F36" s="173"/>
      <c r="G36" s="174">
        <f>ROUND(E36*F36,2)</f>
        <v>0</v>
      </c>
      <c r="H36" s="173"/>
      <c r="I36" s="174">
        <f>ROUND(E36*H36,2)</f>
        <v>0</v>
      </c>
      <c r="J36" s="173"/>
      <c r="K36" s="174">
        <f>ROUND(E36*J36,2)</f>
        <v>0</v>
      </c>
      <c r="L36" s="174">
        <v>21</v>
      </c>
      <c r="M36" s="174">
        <f>G36*(1+L36/100)</f>
        <v>0</v>
      </c>
      <c r="N36" s="174">
        <v>1</v>
      </c>
      <c r="O36" s="174">
        <f>ROUND(E36*N36,2)</f>
        <v>13.17</v>
      </c>
      <c r="P36" s="174">
        <v>0</v>
      </c>
      <c r="Q36" s="174">
        <f>ROUND(E36*P36,2)</f>
        <v>0</v>
      </c>
      <c r="R36" s="174" t="s">
        <v>436</v>
      </c>
      <c r="S36" s="174" t="s">
        <v>169</v>
      </c>
      <c r="T36" s="175" t="s">
        <v>170</v>
      </c>
      <c r="U36" s="156">
        <v>0</v>
      </c>
      <c r="V36" s="156">
        <f>ROUND(E36*U36,2)</f>
        <v>0</v>
      </c>
      <c r="W36" s="156"/>
      <c r="X36" s="156" t="s">
        <v>437</v>
      </c>
      <c r="Y36" s="147"/>
      <c r="Z36" s="147"/>
      <c r="AA36" s="147"/>
      <c r="AB36" s="147"/>
      <c r="AC36" s="147"/>
      <c r="AD36" s="147"/>
      <c r="AE36" s="147"/>
      <c r="AF36" s="147"/>
      <c r="AG36" s="147" t="s">
        <v>438</v>
      </c>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row>
    <row r="37" spans="1:60" outlineLevel="1" x14ac:dyDescent="0.2">
      <c r="A37" s="154"/>
      <c r="B37" s="155"/>
      <c r="C37" s="180" t="s">
        <v>1038</v>
      </c>
      <c r="D37" s="157"/>
      <c r="E37" s="158"/>
      <c r="F37" s="156"/>
      <c r="G37" s="156"/>
      <c r="H37" s="156"/>
      <c r="I37" s="156"/>
      <c r="J37" s="156"/>
      <c r="K37" s="156"/>
      <c r="L37" s="156"/>
      <c r="M37" s="156"/>
      <c r="N37" s="156"/>
      <c r="O37" s="156"/>
      <c r="P37" s="156"/>
      <c r="Q37" s="156"/>
      <c r="R37" s="156"/>
      <c r="S37" s="156"/>
      <c r="T37" s="156"/>
      <c r="U37" s="156"/>
      <c r="V37" s="156"/>
      <c r="W37" s="156"/>
      <c r="X37" s="156"/>
      <c r="Y37" s="147"/>
      <c r="Z37" s="147"/>
      <c r="AA37" s="147"/>
      <c r="AB37" s="147"/>
      <c r="AC37" s="147"/>
      <c r="AD37" s="147"/>
      <c r="AE37" s="147"/>
      <c r="AF37" s="147"/>
      <c r="AG37" s="147" t="s">
        <v>176</v>
      </c>
      <c r="AH37" s="147">
        <v>0</v>
      </c>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row>
    <row r="38" spans="1:60" outlineLevel="1" x14ac:dyDescent="0.2">
      <c r="A38" s="154"/>
      <c r="B38" s="155"/>
      <c r="C38" s="180" t="s">
        <v>1055</v>
      </c>
      <c r="D38" s="157"/>
      <c r="E38" s="158">
        <v>8.2332000000000001</v>
      </c>
      <c r="F38" s="156"/>
      <c r="G38" s="156"/>
      <c r="H38" s="156"/>
      <c r="I38" s="156"/>
      <c r="J38" s="156"/>
      <c r="K38" s="156"/>
      <c r="L38" s="156"/>
      <c r="M38" s="156"/>
      <c r="N38" s="156"/>
      <c r="O38" s="156"/>
      <c r="P38" s="156"/>
      <c r="Q38" s="156"/>
      <c r="R38" s="156"/>
      <c r="S38" s="156"/>
      <c r="T38" s="156"/>
      <c r="U38" s="156"/>
      <c r="V38" s="156"/>
      <c r="W38" s="156"/>
      <c r="X38" s="156"/>
      <c r="Y38" s="147"/>
      <c r="Z38" s="147"/>
      <c r="AA38" s="147"/>
      <c r="AB38" s="147"/>
      <c r="AC38" s="147"/>
      <c r="AD38" s="147"/>
      <c r="AE38" s="147"/>
      <c r="AF38" s="147"/>
      <c r="AG38" s="147" t="s">
        <v>176</v>
      </c>
      <c r="AH38" s="147">
        <v>0</v>
      </c>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row>
    <row r="39" spans="1:60" outlineLevel="1" x14ac:dyDescent="0.2">
      <c r="A39" s="154"/>
      <c r="B39" s="155"/>
      <c r="C39" s="180" t="s">
        <v>1056</v>
      </c>
      <c r="D39" s="157"/>
      <c r="E39" s="158">
        <v>3.492</v>
      </c>
      <c r="F39" s="156"/>
      <c r="G39" s="156"/>
      <c r="H39" s="156"/>
      <c r="I39" s="156"/>
      <c r="J39" s="156"/>
      <c r="K39" s="156"/>
      <c r="L39" s="156"/>
      <c r="M39" s="156"/>
      <c r="N39" s="156"/>
      <c r="O39" s="156"/>
      <c r="P39" s="156"/>
      <c r="Q39" s="156"/>
      <c r="R39" s="156"/>
      <c r="S39" s="156"/>
      <c r="T39" s="156"/>
      <c r="U39" s="156"/>
      <c r="V39" s="156"/>
      <c r="W39" s="156"/>
      <c r="X39" s="156"/>
      <c r="Y39" s="147"/>
      <c r="Z39" s="147"/>
      <c r="AA39" s="147"/>
      <c r="AB39" s="147"/>
      <c r="AC39" s="147"/>
      <c r="AD39" s="147"/>
      <c r="AE39" s="147"/>
      <c r="AF39" s="147"/>
      <c r="AG39" s="147" t="s">
        <v>176</v>
      </c>
      <c r="AH39" s="147">
        <v>0</v>
      </c>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row>
    <row r="40" spans="1:60" outlineLevel="1" x14ac:dyDescent="0.2">
      <c r="A40" s="154"/>
      <c r="B40" s="155"/>
      <c r="C40" s="180" t="s">
        <v>1057</v>
      </c>
      <c r="D40" s="157"/>
      <c r="E40" s="158">
        <v>1.44</v>
      </c>
      <c r="F40" s="156"/>
      <c r="G40" s="156"/>
      <c r="H40" s="156"/>
      <c r="I40" s="156"/>
      <c r="J40" s="156"/>
      <c r="K40" s="156"/>
      <c r="L40" s="156"/>
      <c r="M40" s="156"/>
      <c r="N40" s="156"/>
      <c r="O40" s="156"/>
      <c r="P40" s="156"/>
      <c r="Q40" s="156"/>
      <c r="R40" s="156"/>
      <c r="S40" s="156"/>
      <c r="T40" s="156"/>
      <c r="U40" s="156"/>
      <c r="V40" s="156"/>
      <c r="W40" s="156"/>
      <c r="X40" s="156"/>
      <c r="Y40" s="147"/>
      <c r="Z40" s="147"/>
      <c r="AA40" s="147"/>
      <c r="AB40" s="147"/>
      <c r="AC40" s="147"/>
      <c r="AD40" s="147"/>
      <c r="AE40" s="147"/>
      <c r="AF40" s="147"/>
      <c r="AG40" s="147" t="s">
        <v>176</v>
      </c>
      <c r="AH40" s="147">
        <v>0</v>
      </c>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row>
    <row r="41" spans="1:60" outlineLevel="1" x14ac:dyDescent="0.2">
      <c r="A41" s="154"/>
      <c r="B41" s="155"/>
      <c r="C41" s="241"/>
      <c r="D41" s="242"/>
      <c r="E41" s="242"/>
      <c r="F41" s="242"/>
      <c r="G41" s="242"/>
      <c r="H41" s="156"/>
      <c r="I41" s="156"/>
      <c r="J41" s="156"/>
      <c r="K41" s="156"/>
      <c r="L41" s="156"/>
      <c r="M41" s="156"/>
      <c r="N41" s="156"/>
      <c r="O41" s="156"/>
      <c r="P41" s="156"/>
      <c r="Q41" s="156"/>
      <c r="R41" s="156"/>
      <c r="S41" s="156"/>
      <c r="T41" s="156"/>
      <c r="U41" s="156"/>
      <c r="V41" s="156"/>
      <c r="W41" s="156"/>
      <c r="X41" s="156"/>
      <c r="Y41" s="147"/>
      <c r="Z41" s="147"/>
      <c r="AA41" s="147"/>
      <c r="AB41" s="147"/>
      <c r="AC41" s="147"/>
      <c r="AD41" s="147"/>
      <c r="AE41" s="147"/>
      <c r="AF41" s="147"/>
      <c r="AG41" s="147" t="s">
        <v>178</v>
      </c>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row>
    <row r="42" spans="1:60" outlineLevel="1" x14ac:dyDescent="0.2">
      <c r="A42" s="169">
        <v>7</v>
      </c>
      <c r="B42" s="170" t="s">
        <v>434</v>
      </c>
      <c r="C42" s="179" t="s">
        <v>435</v>
      </c>
      <c r="D42" s="171" t="s">
        <v>405</v>
      </c>
      <c r="E42" s="172">
        <v>30.00564</v>
      </c>
      <c r="F42" s="173"/>
      <c r="G42" s="174">
        <f>ROUND(E42*F42,2)</f>
        <v>0</v>
      </c>
      <c r="H42" s="173"/>
      <c r="I42" s="174">
        <f>ROUND(E42*H42,2)</f>
        <v>0</v>
      </c>
      <c r="J42" s="173"/>
      <c r="K42" s="174">
        <f>ROUND(E42*J42,2)</f>
        <v>0</v>
      </c>
      <c r="L42" s="174">
        <v>21</v>
      </c>
      <c r="M42" s="174">
        <f>G42*(1+L42/100)</f>
        <v>0</v>
      </c>
      <c r="N42" s="174">
        <v>1</v>
      </c>
      <c r="O42" s="174">
        <f>ROUND(E42*N42,2)</f>
        <v>30.01</v>
      </c>
      <c r="P42" s="174">
        <v>0</v>
      </c>
      <c r="Q42" s="174">
        <f>ROUND(E42*P42,2)</f>
        <v>0</v>
      </c>
      <c r="R42" s="174" t="s">
        <v>436</v>
      </c>
      <c r="S42" s="174" t="s">
        <v>169</v>
      </c>
      <c r="T42" s="175" t="s">
        <v>170</v>
      </c>
      <c r="U42" s="156">
        <v>0</v>
      </c>
      <c r="V42" s="156">
        <f>ROUND(E42*U42,2)</f>
        <v>0</v>
      </c>
      <c r="W42" s="156"/>
      <c r="X42" s="156" t="s">
        <v>437</v>
      </c>
      <c r="Y42" s="147"/>
      <c r="Z42" s="147"/>
      <c r="AA42" s="147"/>
      <c r="AB42" s="147"/>
      <c r="AC42" s="147"/>
      <c r="AD42" s="147"/>
      <c r="AE42" s="147"/>
      <c r="AF42" s="147"/>
      <c r="AG42" s="147" t="s">
        <v>438</v>
      </c>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row>
    <row r="43" spans="1:60" outlineLevel="1" x14ac:dyDescent="0.2">
      <c r="A43" s="154"/>
      <c r="B43" s="155"/>
      <c r="C43" s="180" t="s">
        <v>1058</v>
      </c>
      <c r="D43" s="157"/>
      <c r="E43" s="158">
        <v>18.45204</v>
      </c>
      <c r="F43" s="156"/>
      <c r="G43" s="156"/>
      <c r="H43" s="156"/>
      <c r="I43" s="156"/>
      <c r="J43" s="156"/>
      <c r="K43" s="156"/>
      <c r="L43" s="156"/>
      <c r="M43" s="156"/>
      <c r="N43" s="156"/>
      <c r="O43" s="156"/>
      <c r="P43" s="156"/>
      <c r="Q43" s="156"/>
      <c r="R43" s="156"/>
      <c r="S43" s="156"/>
      <c r="T43" s="156"/>
      <c r="U43" s="156"/>
      <c r="V43" s="156"/>
      <c r="W43" s="156"/>
      <c r="X43" s="156"/>
      <c r="Y43" s="147"/>
      <c r="Z43" s="147"/>
      <c r="AA43" s="147"/>
      <c r="AB43" s="147"/>
      <c r="AC43" s="147"/>
      <c r="AD43" s="147"/>
      <c r="AE43" s="147"/>
      <c r="AF43" s="147"/>
      <c r="AG43" s="147" t="s">
        <v>176</v>
      </c>
      <c r="AH43" s="147">
        <v>0</v>
      </c>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row>
    <row r="44" spans="1:60" outlineLevel="1" x14ac:dyDescent="0.2">
      <c r="A44" s="154"/>
      <c r="B44" s="155"/>
      <c r="C44" s="180" t="s">
        <v>1059</v>
      </c>
      <c r="D44" s="157"/>
      <c r="E44" s="158">
        <v>7.1375999999999999</v>
      </c>
      <c r="F44" s="156"/>
      <c r="G44" s="156"/>
      <c r="H44" s="156"/>
      <c r="I44" s="156"/>
      <c r="J44" s="156"/>
      <c r="K44" s="156"/>
      <c r="L44" s="156"/>
      <c r="M44" s="156"/>
      <c r="N44" s="156"/>
      <c r="O44" s="156"/>
      <c r="P44" s="156"/>
      <c r="Q44" s="156"/>
      <c r="R44" s="156"/>
      <c r="S44" s="156"/>
      <c r="T44" s="156"/>
      <c r="U44" s="156"/>
      <c r="V44" s="156"/>
      <c r="W44" s="156"/>
      <c r="X44" s="156"/>
      <c r="Y44" s="147"/>
      <c r="Z44" s="147"/>
      <c r="AA44" s="147"/>
      <c r="AB44" s="147"/>
      <c r="AC44" s="147"/>
      <c r="AD44" s="147"/>
      <c r="AE44" s="147"/>
      <c r="AF44" s="147"/>
      <c r="AG44" s="147" t="s">
        <v>176</v>
      </c>
      <c r="AH44" s="147">
        <v>0</v>
      </c>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0" outlineLevel="1" x14ac:dyDescent="0.2">
      <c r="A45" s="154"/>
      <c r="B45" s="155"/>
      <c r="C45" s="180" t="s">
        <v>1060</v>
      </c>
      <c r="D45" s="157"/>
      <c r="E45" s="158">
        <v>4.4160000000000004</v>
      </c>
      <c r="F45" s="156"/>
      <c r="G45" s="156"/>
      <c r="H45" s="156"/>
      <c r="I45" s="156"/>
      <c r="J45" s="156"/>
      <c r="K45" s="156"/>
      <c r="L45" s="156"/>
      <c r="M45" s="156"/>
      <c r="N45" s="156"/>
      <c r="O45" s="156"/>
      <c r="P45" s="156"/>
      <c r="Q45" s="156"/>
      <c r="R45" s="156"/>
      <c r="S45" s="156"/>
      <c r="T45" s="156"/>
      <c r="U45" s="156"/>
      <c r="V45" s="156"/>
      <c r="W45" s="156"/>
      <c r="X45" s="156"/>
      <c r="Y45" s="147"/>
      <c r="Z45" s="147"/>
      <c r="AA45" s="147"/>
      <c r="AB45" s="147"/>
      <c r="AC45" s="147"/>
      <c r="AD45" s="147"/>
      <c r="AE45" s="147"/>
      <c r="AF45" s="147"/>
      <c r="AG45" s="147" t="s">
        <v>176</v>
      </c>
      <c r="AH45" s="147">
        <v>0</v>
      </c>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0" outlineLevel="1" x14ac:dyDescent="0.2">
      <c r="A46" s="154"/>
      <c r="B46" s="155"/>
      <c r="C46" s="241"/>
      <c r="D46" s="242"/>
      <c r="E46" s="242"/>
      <c r="F46" s="242"/>
      <c r="G46" s="242"/>
      <c r="H46" s="156"/>
      <c r="I46" s="156"/>
      <c r="J46" s="156"/>
      <c r="K46" s="156"/>
      <c r="L46" s="156"/>
      <c r="M46" s="156"/>
      <c r="N46" s="156"/>
      <c r="O46" s="156"/>
      <c r="P46" s="156"/>
      <c r="Q46" s="156"/>
      <c r="R46" s="156"/>
      <c r="S46" s="156"/>
      <c r="T46" s="156"/>
      <c r="U46" s="156"/>
      <c r="V46" s="156"/>
      <c r="W46" s="156"/>
      <c r="X46" s="156"/>
      <c r="Y46" s="147"/>
      <c r="Z46" s="147"/>
      <c r="AA46" s="147"/>
      <c r="AB46" s="147"/>
      <c r="AC46" s="147"/>
      <c r="AD46" s="147"/>
      <c r="AE46" s="147"/>
      <c r="AF46" s="147"/>
      <c r="AG46" s="147" t="s">
        <v>178</v>
      </c>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row>
    <row r="47" spans="1:60" x14ac:dyDescent="0.2">
      <c r="A47" s="163" t="s">
        <v>163</v>
      </c>
      <c r="B47" s="164" t="s">
        <v>86</v>
      </c>
      <c r="C47" s="178" t="s">
        <v>87</v>
      </c>
      <c r="D47" s="165"/>
      <c r="E47" s="166"/>
      <c r="F47" s="167"/>
      <c r="G47" s="167">
        <f>SUMIF(AG48:AG107,"&lt;&gt;NOR",G48:G107)</f>
        <v>0</v>
      </c>
      <c r="H47" s="167"/>
      <c r="I47" s="167">
        <f>SUM(I48:I107)</f>
        <v>0</v>
      </c>
      <c r="J47" s="167"/>
      <c r="K47" s="167">
        <f>SUM(K48:K107)</f>
        <v>0</v>
      </c>
      <c r="L47" s="167"/>
      <c r="M47" s="167">
        <f>SUM(M48:M107)</f>
        <v>0</v>
      </c>
      <c r="N47" s="167"/>
      <c r="O47" s="167">
        <f>SUM(O48:O107)</f>
        <v>80.45</v>
      </c>
      <c r="P47" s="167"/>
      <c r="Q47" s="167">
        <f>SUM(Q48:Q107)</f>
        <v>0</v>
      </c>
      <c r="R47" s="167"/>
      <c r="S47" s="167"/>
      <c r="T47" s="168"/>
      <c r="U47" s="162"/>
      <c r="V47" s="162">
        <f>SUM(V48:V107)</f>
        <v>0</v>
      </c>
      <c r="W47" s="162"/>
      <c r="X47" s="162"/>
      <c r="AG47" t="s">
        <v>164</v>
      </c>
    </row>
    <row r="48" spans="1:60" outlineLevel="1" x14ac:dyDescent="0.2">
      <c r="A48" s="169">
        <v>8</v>
      </c>
      <c r="B48" s="170" t="s">
        <v>1061</v>
      </c>
      <c r="C48" s="179" t="s">
        <v>1062</v>
      </c>
      <c r="D48" s="171" t="s">
        <v>821</v>
      </c>
      <c r="E48" s="172">
        <v>31</v>
      </c>
      <c r="F48" s="173"/>
      <c r="G48" s="174">
        <f>ROUND(E48*F48,2)</f>
        <v>0</v>
      </c>
      <c r="H48" s="173"/>
      <c r="I48" s="174">
        <f>ROUND(E48*H48,2)</f>
        <v>0</v>
      </c>
      <c r="J48" s="173"/>
      <c r="K48" s="174">
        <f>ROUND(E48*J48,2)</f>
        <v>0</v>
      </c>
      <c r="L48" s="174">
        <v>21</v>
      </c>
      <c r="M48" s="174">
        <f>G48*(1+L48/100)</f>
        <v>0</v>
      </c>
      <c r="N48" s="174">
        <v>2.5951200000000001</v>
      </c>
      <c r="O48" s="174">
        <f>ROUND(E48*N48,2)</f>
        <v>80.45</v>
      </c>
      <c r="P48" s="174">
        <v>0</v>
      </c>
      <c r="Q48" s="174">
        <f>ROUND(E48*P48,2)</f>
        <v>0</v>
      </c>
      <c r="R48" s="174"/>
      <c r="S48" s="174" t="s">
        <v>287</v>
      </c>
      <c r="T48" s="175" t="s">
        <v>306</v>
      </c>
      <c r="U48" s="156">
        <v>0</v>
      </c>
      <c r="V48" s="156">
        <f>ROUND(E48*U48,2)</f>
        <v>0</v>
      </c>
      <c r="W48" s="156"/>
      <c r="X48" s="156" t="s">
        <v>356</v>
      </c>
      <c r="Y48" s="147"/>
      <c r="Z48" s="147"/>
      <c r="AA48" s="147"/>
      <c r="AB48" s="147"/>
      <c r="AC48" s="147"/>
      <c r="AD48" s="147"/>
      <c r="AE48" s="147"/>
      <c r="AF48" s="147"/>
      <c r="AG48" s="147" t="s">
        <v>357</v>
      </c>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row>
    <row r="49" spans="1:60" ht="22.5" outlineLevel="1" x14ac:dyDescent="0.2">
      <c r="A49" s="154"/>
      <c r="B49" s="155"/>
      <c r="C49" s="247" t="s">
        <v>1063</v>
      </c>
      <c r="D49" s="248"/>
      <c r="E49" s="248"/>
      <c r="F49" s="248"/>
      <c r="G49" s="248"/>
      <c r="H49" s="156"/>
      <c r="I49" s="156"/>
      <c r="J49" s="156"/>
      <c r="K49" s="156"/>
      <c r="L49" s="156"/>
      <c r="M49" s="156"/>
      <c r="N49" s="156"/>
      <c r="O49" s="156"/>
      <c r="P49" s="156"/>
      <c r="Q49" s="156"/>
      <c r="R49" s="156"/>
      <c r="S49" s="156"/>
      <c r="T49" s="156"/>
      <c r="U49" s="156"/>
      <c r="V49" s="156"/>
      <c r="W49" s="156"/>
      <c r="X49" s="156"/>
      <c r="Y49" s="147"/>
      <c r="Z49" s="147"/>
      <c r="AA49" s="147"/>
      <c r="AB49" s="147"/>
      <c r="AC49" s="147"/>
      <c r="AD49" s="147"/>
      <c r="AE49" s="147"/>
      <c r="AF49" s="147"/>
      <c r="AG49" s="147" t="s">
        <v>238</v>
      </c>
      <c r="AH49" s="147"/>
      <c r="AI49" s="147"/>
      <c r="AJ49" s="147"/>
      <c r="AK49" s="147"/>
      <c r="AL49" s="147"/>
      <c r="AM49" s="147"/>
      <c r="AN49" s="147"/>
      <c r="AO49" s="147"/>
      <c r="AP49" s="147"/>
      <c r="AQ49" s="147"/>
      <c r="AR49" s="147"/>
      <c r="AS49" s="147"/>
      <c r="AT49" s="147"/>
      <c r="AU49" s="147"/>
      <c r="AV49" s="147"/>
      <c r="AW49" s="147"/>
      <c r="AX49" s="147"/>
      <c r="AY49" s="147"/>
      <c r="AZ49" s="147"/>
      <c r="BA49" s="176" t="str">
        <f>C49</f>
        <v>- dodání  dílce  požadovaného  tvaru  a  vlastností,  jeho  skladování,  doprava  a  osazení  do  definitivní polohy, včetně komplexní technologie výroby a montáže dílců, ošetření a ochrana dílců,</v>
      </c>
      <c r="BB49" s="147"/>
      <c r="BC49" s="147"/>
      <c r="BD49" s="147"/>
      <c r="BE49" s="147"/>
      <c r="BF49" s="147"/>
      <c r="BG49" s="147"/>
      <c r="BH49" s="147"/>
    </row>
    <row r="50" spans="1:60" outlineLevel="1" x14ac:dyDescent="0.2">
      <c r="A50" s="154"/>
      <c r="B50" s="155"/>
      <c r="C50" s="249" t="s">
        <v>852</v>
      </c>
      <c r="D50" s="250"/>
      <c r="E50" s="250"/>
      <c r="F50" s="250"/>
      <c r="G50" s="250"/>
      <c r="H50" s="156"/>
      <c r="I50" s="156"/>
      <c r="J50" s="156"/>
      <c r="K50" s="156"/>
      <c r="L50" s="156"/>
      <c r="M50" s="156"/>
      <c r="N50" s="156"/>
      <c r="O50" s="156"/>
      <c r="P50" s="156"/>
      <c r="Q50" s="156"/>
      <c r="R50" s="156"/>
      <c r="S50" s="156"/>
      <c r="T50" s="156"/>
      <c r="U50" s="156"/>
      <c r="V50" s="156"/>
      <c r="W50" s="156"/>
      <c r="X50" s="156"/>
      <c r="Y50" s="147"/>
      <c r="Z50" s="147"/>
      <c r="AA50" s="147"/>
      <c r="AB50" s="147"/>
      <c r="AC50" s="147"/>
      <c r="AD50" s="147"/>
      <c r="AE50" s="147"/>
      <c r="AF50" s="147"/>
      <c r="AG50" s="147" t="s">
        <v>238</v>
      </c>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row>
    <row r="51" spans="1:60" outlineLevel="1" x14ac:dyDescent="0.2">
      <c r="A51" s="154"/>
      <c r="B51" s="155"/>
      <c r="C51" s="249" t="s">
        <v>824</v>
      </c>
      <c r="D51" s="250"/>
      <c r="E51" s="250"/>
      <c r="F51" s="250"/>
      <c r="G51" s="250"/>
      <c r="H51" s="156"/>
      <c r="I51" s="156"/>
      <c r="J51" s="156"/>
      <c r="K51" s="156"/>
      <c r="L51" s="156"/>
      <c r="M51" s="156"/>
      <c r="N51" s="156"/>
      <c r="O51" s="156"/>
      <c r="P51" s="156"/>
      <c r="Q51" s="156"/>
      <c r="R51" s="156"/>
      <c r="S51" s="156"/>
      <c r="T51" s="156"/>
      <c r="U51" s="156"/>
      <c r="V51" s="156"/>
      <c r="W51" s="156"/>
      <c r="X51" s="156"/>
      <c r="Y51" s="147"/>
      <c r="Z51" s="147"/>
      <c r="AA51" s="147"/>
      <c r="AB51" s="147"/>
      <c r="AC51" s="147"/>
      <c r="AD51" s="147"/>
      <c r="AE51" s="147"/>
      <c r="AF51" s="147"/>
      <c r="AG51" s="147" t="s">
        <v>238</v>
      </c>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row>
    <row r="52" spans="1:60" outlineLevel="1" x14ac:dyDescent="0.2">
      <c r="A52" s="154"/>
      <c r="B52" s="155"/>
      <c r="C52" s="249" t="s">
        <v>825</v>
      </c>
      <c r="D52" s="250"/>
      <c r="E52" s="250"/>
      <c r="F52" s="250"/>
      <c r="G52" s="250"/>
      <c r="H52" s="156"/>
      <c r="I52" s="156"/>
      <c r="J52" s="156"/>
      <c r="K52" s="156"/>
      <c r="L52" s="156"/>
      <c r="M52" s="156"/>
      <c r="N52" s="156"/>
      <c r="O52" s="156"/>
      <c r="P52" s="156"/>
      <c r="Q52" s="156"/>
      <c r="R52" s="156"/>
      <c r="S52" s="156"/>
      <c r="T52" s="156"/>
      <c r="U52" s="156"/>
      <c r="V52" s="156"/>
      <c r="W52" s="156"/>
      <c r="X52" s="156"/>
      <c r="Y52" s="147"/>
      <c r="Z52" s="147"/>
      <c r="AA52" s="147"/>
      <c r="AB52" s="147"/>
      <c r="AC52" s="147"/>
      <c r="AD52" s="147"/>
      <c r="AE52" s="147"/>
      <c r="AF52" s="147"/>
      <c r="AG52" s="147" t="s">
        <v>238</v>
      </c>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row>
    <row r="53" spans="1:60" outlineLevel="1" x14ac:dyDescent="0.2">
      <c r="A53" s="154"/>
      <c r="B53" s="155"/>
      <c r="C53" s="249" t="s">
        <v>826</v>
      </c>
      <c r="D53" s="250"/>
      <c r="E53" s="250"/>
      <c r="F53" s="250"/>
      <c r="G53" s="250"/>
      <c r="H53" s="156"/>
      <c r="I53" s="156"/>
      <c r="J53" s="156"/>
      <c r="K53" s="156"/>
      <c r="L53" s="156"/>
      <c r="M53" s="156"/>
      <c r="N53" s="156"/>
      <c r="O53" s="156"/>
      <c r="P53" s="156"/>
      <c r="Q53" s="156"/>
      <c r="R53" s="156"/>
      <c r="S53" s="156"/>
      <c r="T53" s="156"/>
      <c r="U53" s="156"/>
      <c r="V53" s="156"/>
      <c r="W53" s="156"/>
      <c r="X53" s="156"/>
      <c r="Y53" s="147"/>
      <c r="Z53" s="147"/>
      <c r="AA53" s="147"/>
      <c r="AB53" s="147"/>
      <c r="AC53" s="147"/>
      <c r="AD53" s="147"/>
      <c r="AE53" s="147"/>
      <c r="AF53" s="147"/>
      <c r="AG53" s="147" t="s">
        <v>238</v>
      </c>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row>
    <row r="54" spans="1:60" outlineLevel="1" x14ac:dyDescent="0.2">
      <c r="A54" s="154"/>
      <c r="B54" s="155"/>
      <c r="C54" s="249" t="s">
        <v>827</v>
      </c>
      <c r="D54" s="250"/>
      <c r="E54" s="250"/>
      <c r="F54" s="250"/>
      <c r="G54" s="250"/>
      <c r="H54" s="156"/>
      <c r="I54" s="156"/>
      <c r="J54" s="156"/>
      <c r="K54" s="156"/>
      <c r="L54" s="156"/>
      <c r="M54" s="156"/>
      <c r="N54" s="156"/>
      <c r="O54" s="156"/>
      <c r="P54" s="156"/>
      <c r="Q54" s="156"/>
      <c r="R54" s="156"/>
      <c r="S54" s="156"/>
      <c r="T54" s="156"/>
      <c r="U54" s="156"/>
      <c r="V54" s="156"/>
      <c r="W54" s="156"/>
      <c r="X54" s="156"/>
      <c r="Y54" s="147"/>
      <c r="Z54" s="147"/>
      <c r="AA54" s="147"/>
      <c r="AB54" s="147"/>
      <c r="AC54" s="147"/>
      <c r="AD54" s="147"/>
      <c r="AE54" s="147"/>
      <c r="AF54" s="147"/>
      <c r="AG54" s="147" t="s">
        <v>238</v>
      </c>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0" outlineLevel="1" x14ac:dyDescent="0.2">
      <c r="A55" s="154"/>
      <c r="B55" s="155"/>
      <c r="C55" s="249" t="s">
        <v>828</v>
      </c>
      <c r="D55" s="250"/>
      <c r="E55" s="250"/>
      <c r="F55" s="250"/>
      <c r="G55" s="250"/>
      <c r="H55" s="156"/>
      <c r="I55" s="156"/>
      <c r="J55" s="156"/>
      <c r="K55" s="156"/>
      <c r="L55" s="156"/>
      <c r="M55" s="156"/>
      <c r="N55" s="156"/>
      <c r="O55" s="156"/>
      <c r="P55" s="156"/>
      <c r="Q55" s="156"/>
      <c r="R55" s="156"/>
      <c r="S55" s="156"/>
      <c r="T55" s="156"/>
      <c r="U55" s="156"/>
      <c r="V55" s="156"/>
      <c r="W55" s="156"/>
      <c r="X55" s="156"/>
      <c r="Y55" s="147"/>
      <c r="Z55" s="147"/>
      <c r="AA55" s="147"/>
      <c r="AB55" s="147"/>
      <c r="AC55" s="147"/>
      <c r="AD55" s="147"/>
      <c r="AE55" s="147"/>
      <c r="AF55" s="147"/>
      <c r="AG55" s="147" t="s">
        <v>238</v>
      </c>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0" outlineLevel="1" x14ac:dyDescent="0.2">
      <c r="A56" s="154"/>
      <c r="B56" s="155"/>
      <c r="C56" s="249" t="s">
        <v>829</v>
      </c>
      <c r="D56" s="250"/>
      <c r="E56" s="250"/>
      <c r="F56" s="250"/>
      <c r="G56" s="250"/>
      <c r="H56" s="156"/>
      <c r="I56" s="156"/>
      <c r="J56" s="156"/>
      <c r="K56" s="156"/>
      <c r="L56" s="156"/>
      <c r="M56" s="156"/>
      <c r="N56" s="156"/>
      <c r="O56" s="156"/>
      <c r="P56" s="156"/>
      <c r="Q56" s="156"/>
      <c r="R56" s="156"/>
      <c r="S56" s="156"/>
      <c r="T56" s="156"/>
      <c r="U56" s="156"/>
      <c r="V56" s="156"/>
      <c r="W56" s="156"/>
      <c r="X56" s="156"/>
      <c r="Y56" s="147"/>
      <c r="Z56" s="147"/>
      <c r="AA56" s="147"/>
      <c r="AB56" s="147"/>
      <c r="AC56" s="147"/>
      <c r="AD56" s="147"/>
      <c r="AE56" s="147"/>
      <c r="AF56" s="147"/>
      <c r="AG56" s="147" t="s">
        <v>238</v>
      </c>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row>
    <row r="57" spans="1:60" outlineLevel="1" x14ac:dyDescent="0.2">
      <c r="A57" s="154"/>
      <c r="B57" s="155"/>
      <c r="C57" s="249" t="s">
        <v>830</v>
      </c>
      <c r="D57" s="250"/>
      <c r="E57" s="250"/>
      <c r="F57" s="250"/>
      <c r="G57" s="250"/>
      <c r="H57" s="156"/>
      <c r="I57" s="156"/>
      <c r="J57" s="156"/>
      <c r="K57" s="156"/>
      <c r="L57" s="156"/>
      <c r="M57" s="156"/>
      <c r="N57" s="156"/>
      <c r="O57" s="156"/>
      <c r="P57" s="156"/>
      <c r="Q57" s="156"/>
      <c r="R57" s="156"/>
      <c r="S57" s="156"/>
      <c r="T57" s="156"/>
      <c r="U57" s="156"/>
      <c r="V57" s="156"/>
      <c r="W57" s="156"/>
      <c r="X57" s="156"/>
      <c r="Y57" s="147"/>
      <c r="Z57" s="147"/>
      <c r="AA57" s="147"/>
      <c r="AB57" s="147"/>
      <c r="AC57" s="147"/>
      <c r="AD57" s="147"/>
      <c r="AE57" s="147"/>
      <c r="AF57" s="147"/>
      <c r="AG57" s="147" t="s">
        <v>238</v>
      </c>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row>
    <row r="58" spans="1:60" outlineLevel="1" x14ac:dyDescent="0.2">
      <c r="A58" s="154"/>
      <c r="B58" s="155"/>
      <c r="C58" s="249" t="s">
        <v>831</v>
      </c>
      <c r="D58" s="250"/>
      <c r="E58" s="250"/>
      <c r="F58" s="250"/>
      <c r="G58" s="250"/>
      <c r="H58" s="156"/>
      <c r="I58" s="156"/>
      <c r="J58" s="156"/>
      <c r="K58" s="156"/>
      <c r="L58" s="156"/>
      <c r="M58" s="156"/>
      <c r="N58" s="156"/>
      <c r="O58" s="156"/>
      <c r="P58" s="156"/>
      <c r="Q58" s="156"/>
      <c r="R58" s="156"/>
      <c r="S58" s="156"/>
      <c r="T58" s="156"/>
      <c r="U58" s="156"/>
      <c r="V58" s="156"/>
      <c r="W58" s="156"/>
      <c r="X58" s="156"/>
      <c r="Y58" s="147"/>
      <c r="Z58" s="147"/>
      <c r="AA58" s="147"/>
      <c r="AB58" s="147"/>
      <c r="AC58" s="147"/>
      <c r="AD58" s="147"/>
      <c r="AE58" s="147"/>
      <c r="AF58" s="147"/>
      <c r="AG58" s="147" t="s">
        <v>238</v>
      </c>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row>
    <row r="59" spans="1:60" outlineLevel="1" x14ac:dyDescent="0.2">
      <c r="A59" s="154"/>
      <c r="B59" s="155"/>
      <c r="C59" s="249" t="s">
        <v>832</v>
      </c>
      <c r="D59" s="250"/>
      <c r="E59" s="250"/>
      <c r="F59" s="250"/>
      <c r="G59" s="250"/>
      <c r="H59" s="156"/>
      <c r="I59" s="156"/>
      <c r="J59" s="156"/>
      <c r="K59" s="156"/>
      <c r="L59" s="156"/>
      <c r="M59" s="156"/>
      <c r="N59" s="156"/>
      <c r="O59" s="156"/>
      <c r="P59" s="156"/>
      <c r="Q59" s="156"/>
      <c r="R59" s="156"/>
      <c r="S59" s="156"/>
      <c r="T59" s="156"/>
      <c r="U59" s="156"/>
      <c r="V59" s="156"/>
      <c r="W59" s="156"/>
      <c r="X59" s="156"/>
      <c r="Y59" s="147"/>
      <c r="Z59" s="147"/>
      <c r="AA59" s="147"/>
      <c r="AB59" s="147"/>
      <c r="AC59" s="147"/>
      <c r="AD59" s="147"/>
      <c r="AE59" s="147"/>
      <c r="AF59" s="147"/>
      <c r="AG59" s="147" t="s">
        <v>238</v>
      </c>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row>
    <row r="60" spans="1:60" ht="22.5" outlineLevel="1" x14ac:dyDescent="0.2">
      <c r="A60" s="154"/>
      <c r="B60" s="155"/>
      <c r="C60" s="249" t="s">
        <v>833</v>
      </c>
      <c r="D60" s="250"/>
      <c r="E60" s="250"/>
      <c r="F60" s="250"/>
      <c r="G60" s="250"/>
      <c r="H60" s="156"/>
      <c r="I60" s="156"/>
      <c r="J60" s="156"/>
      <c r="K60" s="156"/>
      <c r="L60" s="156"/>
      <c r="M60" s="156"/>
      <c r="N60" s="156"/>
      <c r="O60" s="156"/>
      <c r="P60" s="156"/>
      <c r="Q60" s="156"/>
      <c r="R60" s="156"/>
      <c r="S60" s="156"/>
      <c r="T60" s="156"/>
      <c r="U60" s="156"/>
      <c r="V60" s="156"/>
      <c r="W60" s="156"/>
      <c r="X60" s="156"/>
      <c r="Y60" s="147"/>
      <c r="Z60" s="147"/>
      <c r="AA60" s="147"/>
      <c r="AB60" s="147"/>
      <c r="AC60" s="147"/>
      <c r="AD60" s="147"/>
      <c r="AE60" s="147"/>
      <c r="AF60" s="147"/>
      <c r="AG60" s="147" t="s">
        <v>238</v>
      </c>
      <c r="AH60" s="147"/>
      <c r="AI60" s="147"/>
      <c r="AJ60" s="147"/>
      <c r="AK60" s="147"/>
      <c r="AL60" s="147"/>
      <c r="AM60" s="147"/>
      <c r="AN60" s="147"/>
      <c r="AO60" s="147"/>
      <c r="AP60" s="147"/>
      <c r="AQ60" s="147"/>
      <c r="AR60" s="147"/>
      <c r="AS60" s="147"/>
      <c r="AT60" s="147"/>
      <c r="AU60" s="147"/>
      <c r="AV60" s="147"/>
      <c r="AW60" s="147"/>
      <c r="AX60" s="147"/>
      <c r="AY60" s="147"/>
      <c r="AZ60" s="147"/>
      <c r="BA60" s="176" t="str">
        <f>C60</f>
        <v>- další práce dané případně specifikací k příslušnému prefabrik. dílci (úprava pohledových ploch, příp. rubových ploch, osazení měřících zařízení, zkoušení a měření dílců a pod.).</v>
      </c>
      <c r="BB60" s="147"/>
      <c r="BC60" s="147"/>
      <c r="BD60" s="147"/>
      <c r="BE60" s="147"/>
      <c r="BF60" s="147"/>
      <c r="BG60" s="147"/>
      <c r="BH60" s="147"/>
    </row>
    <row r="61" spans="1:60" outlineLevel="1" x14ac:dyDescent="0.2">
      <c r="A61" s="154"/>
      <c r="B61" s="155"/>
      <c r="C61" s="249" t="s">
        <v>1064</v>
      </c>
      <c r="D61" s="250"/>
      <c r="E61" s="250"/>
      <c r="F61" s="250"/>
      <c r="G61" s="250"/>
      <c r="H61" s="156"/>
      <c r="I61" s="156"/>
      <c r="J61" s="156"/>
      <c r="K61" s="156"/>
      <c r="L61" s="156"/>
      <c r="M61" s="156"/>
      <c r="N61" s="156"/>
      <c r="O61" s="156"/>
      <c r="P61" s="156"/>
      <c r="Q61" s="156"/>
      <c r="R61" s="156"/>
      <c r="S61" s="156"/>
      <c r="T61" s="156"/>
      <c r="U61" s="156"/>
      <c r="V61" s="156"/>
      <c r="W61" s="156"/>
      <c r="X61" s="156"/>
      <c r="Y61" s="147"/>
      <c r="Z61" s="147"/>
      <c r="AA61" s="147"/>
      <c r="AB61" s="147"/>
      <c r="AC61" s="147"/>
      <c r="AD61" s="147"/>
      <c r="AE61" s="147"/>
      <c r="AF61" s="147"/>
      <c r="AG61" s="147" t="s">
        <v>238</v>
      </c>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row>
    <row r="62" spans="1:60" ht="22.5" outlineLevel="1" x14ac:dyDescent="0.2">
      <c r="A62" s="154"/>
      <c r="B62" s="155"/>
      <c r="C62" s="249" t="s">
        <v>1065</v>
      </c>
      <c r="D62" s="250"/>
      <c r="E62" s="250"/>
      <c r="F62" s="250"/>
      <c r="G62" s="250"/>
      <c r="H62" s="156"/>
      <c r="I62" s="156"/>
      <c r="J62" s="156"/>
      <c r="K62" s="156"/>
      <c r="L62" s="156"/>
      <c r="M62" s="156"/>
      <c r="N62" s="156"/>
      <c r="O62" s="156"/>
      <c r="P62" s="156"/>
      <c r="Q62" s="156"/>
      <c r="R62" s="156"/>
      <c r="S62" s="156"/>
      <c r="T62" s="156"/>
      <c r="U62" s="156"/>
      <c r="V62" s="156"/>
      <c r="W62" s="156"/>
      <c r="X62" s="156"/>
      <c r="Y62" s="147"/>
      <c r="Z62" s="147"/>
      <c r="AA62" s="147"/>
      <c r="AB62" s="147"/>
      <c r="AC62" s="147"/>
      <c r="AD62" s="147"/>
      <c r="AE62" s="147"/>
      <c r="AF62" s="147"/>
      <c r="AG62" s="147" t="s">
        <v>238</v>
      </c>
      <c r="AH62" s="147"/>
      <c r="AI62" s="147"/>
      <c r="AJ62" s="147"/>
      <c r="AK62" s="147"/>
      <c r="AL62" s="147"/>
      <c r="AM62" s="147"/>
      <c r="AN62" s="147"/>
      <c r="AO62" s="147"/>
      <c r="AP62" s="147"/>
      <c r="AQ62" s="147"/>
      <c r="AR62" s="147"/>
      <c r="AS62" s="147"/>
      <c r="AT62" s="147"/>
      <c r="AU62" s="147"/>
      <c r="AV62" s="147"/>
      <c r="AW62" s="147"/>
      <c r="AX62" s="147"/>
      <c r="AY62" s="147"/>
      <c r="AZ62" s="147"/>
      <c r="BA62" s="176" t="str">
        <f>C62</f>
        <v>- atypická betonová zídka / sedací lavice z monolitických betonových prefabrikátů, osazená do štěrkového lože, případné vyztužení bude navrženo zhotovitelem</v>
      </c>
      <c r="BB62" s="147"/>
      <c r="BC62" s="147"/>
      <c r="BD62" s="147"/>
      <c r="BE62" s="147"/>
      <c r="BF62" s="147"/>
      <c r="BG62" s="147"/>
      <c r="BH62" s="147"/>
    </row>
    <row r="63" spans="1:60" outlineLevel="1" x14ac:dyDescent="0.2">
      <c r="A63" s="154"/>
      <c r="B63" s="155"/>
      <c r="C63" s="249" t="s">
        <v>1066</v>
      </c>
      <c r="D63" s="250"/>
      <c r="E63" s="250"/>
      <c r="F63" s="250"/>
      <c r="G63" s="250"/>
      <c r="H63" s="156"/>
      <c r="I63" s="156"/>
      <c r="J63" s="156"/>
      <c r="K63" s="156"/>
      <c r="L63" s="156"/>
      <c r="M63" s="156"/>
      <c r="N63" s="156"/>
      <c r="O63" s="156"/>
      <c r="P63" s="156"/>
      <c r="Q63" s="156"/>
      <c r="R63" s="156"/>
      <c r="S63" s="156"/>
      <c r="T63" s="156"/>
      <c r="U63" s="156"/>
      <c r="V63" s="156"/>
      <c r="W63" s="156"/>
      <c r="X63" s="156"/>
      <c r="Y63" s="147"/>
      <c r="Z63" s="147"/>
      <c r="AA63" s="147"/>
      <c r="AB63" s="147"/>
      <c r="AC63" s="147"/>
      <c r="AD63" s="147"/>
      <c r="AE63" s="147"/>
      <c r="AF63" s="147"/>
      <c r="AG63" s="147" t="s">
        <v>238</v>
      </c>
      <c r="AH63" s="147"/>
      <c r="AI63" s="147"/>
      <c r="AJ63" s="147"/>
      <c r="AK63" s="147"/>
      <c r="AL63" s="147"/>
      <c r="AM63" s="147"/>
      <c r="AN63" s="147"/>
      <c r="AO63" s="147"/>
      <c r="AP63" s="147"/>
      <c r="AQ63" s="147"/>
      <c r="AR63" s="147"/>
      <c r="AS63" s="147"/>
      <c r="AT63" s="147"/>
      <c r="AU63" s="147"/>
      <c r="AV63" s="147"/>
      <c r="AW63" s="147"/>
      <c r="AX63" s="147"/>
      <c r="AY63" s="147"/>
      <c r="AZ63" s="147"/>
      <c r="BA63" s="176" t="str">
        <f>C63</f>
        <v>- prvky Z09, Z10 a Z11 budou osazeny zároveň se sousedními zpevněnými i nezpevněnými plochami (trávník/štípaná žula)</v>
      </c>
      <c r="BB63" s="147"/>
      <c r="BC63" s="147"/>
      <c r="BD63" s="147"/>
      <c r="BE63" s="147"/>
      <c r="BF63" s="147"/>
      <c r="BG63" s="147"/>
      <c r="BH63" s="147"/>
    </row>
    <row r="64" spans="1:60" ht="22.5" outlineLevel="1" x14ac:dyDescent="0.2">
      <c r="A64" s="154"/>
      <c r="B64" s="155"/>
      <c r="C64" s="249" t="s">
        <v>1067</v>
      </c>
      <c r="D64" s="250"/>
      <c r="E64" s="250"/>
      <c r="F64" s="250"/>
      <c r="G64" s="250"/>
      <c r="H64" s="156"/>
      <c r="I64" s="156"/>
      <c r="J64" s="156"/>
      <c r="K64" s="156"/>
      <c r="L64" s="156"/>
      <c r="M64" s="156"/>
      <c r="N64" s="156"/>
      <c r="O64" s="156"/>
      <c r="P64" s="156"/>
      <c r="Q64" s="156"/>
      <c r="R64" s="156"/>
      <c r="S64" s="156"/>
      <c r="T64" s="156"/>
      <c r="U64" s="156"/>
      <c r="V64" s="156"/>
      <c r="W64" s="156"/>
      <c r="X64" s="156"/>
      <c r="Y64" s="147"/>
      <c r="Z64" s="147"/>
      <c r="AA64" s="147"/>
      <c r="AB64" s="147"/>
      <c r="AC64" s="147"/>
      <c r="AD64" s="147"/>
      <c r="AE64" s="147"/>
      <c r="AF64" s="147"/>
      <c r="AG64" s="147" t="s">
        <v>238</v>
      </c>
      <c r="AH64" s="147"/>
      <c r="AI64" s="147"/>
      <c r="AJ64" s="147"/>
      <c r="AK64" s="147"/>
      <c r="AL64" s="147"/>
      <c r="AM64" s="147"/>
      <c r="AN64" s="147"/>
      <c r="AO64" s="147"/>
      <c r="AP64" s="147"/>
      <c r="AQ64" s="147"/>
      <c r="AR64" s="147"/>
      <c r="AS64" s="147"/>
      <c r="AT64" s="147"/>
      <c r="AU64" s="147"/>
      <c r="AV64" s="147"/>
      <c r="AW64" s="147"/>
      <c r="AX64" s="147"/>
      <c r="AY64" s="147"/>
      <c r="AZ64" s="147"/>
      <c r="BA64" s="176" t="str">
        <f>C64</f>
        <v>- sedací betonové prvky Z01, Z02, Z03, Z04, Z05 a Z06 jsou osazeny ve výšce +0,500 nad okolními zpevněnými a nezpevněnými plochami</v>
      </c>
      <c r="BB64" s="147"/>
      <c r="BC64" s="147"/>
      <c r="BD64" s="147"/>
      <c r="BE64" s="147"/>
      <c r="BF64" s="147"/>
      <c r="BG64" s="147"/>
      <c r="BH64" s="147"/>
    </row>
    <row r="65" spans="1:60" outlineLevel="1" x14ac:dyDescent="0.2">
      <c r="A65" s="154"/>
      <c r="B65" s="155"/>
      <c r="C65" s="249" t="s">
        <v>1068</v>
      </c>
      <c r="D65" s="250"/>
      <c r="E65" s="250"/>
      <c r="F65" s="250"/>
      <c r="G65" s="250"/>
      <c r="H65" s="156"/>
      <c r="I65" s="156"/>
      <c r="J65" s="156"/>
      <c r="K65" s="156"/>
      <c r="L65" s="156"/>
      <c r="M65" s="156"/>
      <c r="N65" s="156"/>
      <c r="O65" s="156"/>
      <c r="P65" s="156"/>
      <c r="Q65" s="156"/>
      <c r="R65" s="156"/>
      <c r="S65" s="156"/>
      <c r="T65" s="156"/>
      <c r="U65" s="156"/>
      <c r="V65" s="156"/>
      <c r="W65" s="156"/>
      <c r="X65" s="156"/>
      <c r="Y65" s="147"/>
      <c r="Z65" s="147"/>
      <c r="AA65" s="147"/>
      <c r="AB65" s="147"/>
      <c r="AC65" s="147"/>
      <c r="AD65" s="147"/>
      <c r="AE65" s="147"/>
      <c r="AF65" s="147"/>
      <c r="AG65" s="147" t="s">
        <v>238</v>
      </c>
      <c r="AH65" s="147"/>
      <c r="AI65" s="147"/>
      <c r="AJ65" s="147"/>
      <c r="AK65" s="147"/>
      <c r="AL65" s="147"/>
      <c r="AM65" s="147"/>
      <c r="AN65" s="147"/>
      <c r="AO65" s="147"/>
      <c r="AP65" s="147"/>
      <c r="AQ65" s="147"/>
      <c r="AR65" s="147"/>
      <c r="AS65" s="147"/>
      <c r="AT65" s="147"/>
      <c r="AU65" s="147"/>
      <c r="AV65" s="147"/>
      <c r="AW65" s="147"/>
      <c r="AX65" s="147"/>
      <c r="AY65" s="147"/>
      <c r="AZ65" s="147"/>
      <c r="BA65" s="176" t="str">
        <f>C65</f>
        <v>- prvek Z07 - přechodový prvek mezi úrovní zpevněných a nezpevněných ploch a sedacím betonovým prvkem osazeným +0,500</v>
      </c>
      <c r="BB65" s="147"/>
      <c r="BC65" s="147"/>
      <c r="BD65" s="147"/>
      <c r="BE65" s="147"/>
      <c r="BF65" s="147"/>
      <c r="BG65" s="147"/>
      <c r="BH65" s="147"/>
    </row>
    <row r="66" spans="1:60" outlineLevel="1" x14ac:dyDescent="0.2">
      <c r="A66" s="154"/>
      <c r="B66" s="155"/>
      <c r="C66" s="249" t="s">
        <v>1069</v>
      </c>
      <c r="D66" s="250"/>
      <c r="E66" s="250"/>
      <c r="F66" s="250"/>
      <c r="G66" s="250"/>
      <c r="H66" s="156"/>
      <c r="I66" s="156"/>
      <c r="J66" s="156"/>
      <c r="K66" s="156"/>
      <c r="L66" s="156"/>
      <c r="M66" s="156"/>
      <c r="N66" s="156"/>
      <c r="O66" s="156"/>
      <c r="P66" s="156"/>
      <c r="Q66" s="156"/>
      <c r="R66" s="156"/>
      <c r="S66" s="156"/>
      <c r="T66" s="156"/>
      <c r="U66" s="156"/>
      <c r="V66" s="156"/>
      <c r="W66" s="156"/>
      <c r="X66" s="156"/>
      <c r="Y66" s="147"/>
      <c r="Z66" s="147"/>
      <c r="AA66" s="147"/>
      <c r="AB66" s="147"/>
      <c r="AC66" s="147"/>
      <c r="AD66" s="147"/>
      <c r="AE66" s="147"/>
      <c r="AF66" s="147"/>
      <c r="AG66" s="147" t="s">
        <v>238</v>
      </c>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row>
    <row r="67" spans="1:60" outlineLevel="1" x14ac:dyDescent="0.2">
      <c r="A67" s="154"/>
      <c r="B67" s="155"/>
      <c r="C67" s="249" t="s">
        <v>1070</v>
      </c>
      <c r="D67" s="250"/>
      <c r="E67" s="250"/>
      <c r="F67" s="250"/>
      <c r="G67" s="250"/>
      <c r="H67" s="156"/>
      <c r="I67" s="156"/>
      <c r="J67" s="156"/>
      <c r="K67" s="156"/>
      <c r="L67" s="156"/>
      <c r="M67" s="156"/>
      <c r="N67" s="156"/>
      <c r="O67" s="156"/>
      <c r="P67" s="156"/>
      <c r="Q67" s="156"/>
      <c r="R67" s="156"/>
      <c r="S67" s="156"/>
      <c r="T67" s="156"/>
      <c r="U67" s="156"/>
      <c r="V67" s="156"/>
      <c r="W67" s="156"/>
      <c r="X67" s="156"/>
      <c r="Y67" s="147"/>
      <c r="Z67" s="147"/>
      <c r="AA67" s="147"/>
      <c r="AB67" s="147"/>
      <c r="AC67" s="147"/>
      <c r="AD67" s="147"/>
      <c r="AE67" s="147"/>
      <c r="AF67" s="147"/>
      <c r="AG67" s="147" t="s">
        <v>238</v>
      </c>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row>
    <row r="68" spans="1:60" ht="22.5" outlineLevel="1" x14ac:dyDescent="0.2">
      <c r="A68" s="154"/>
      <c r="B68" s="155"/>
      <c r="C68" s="249" t="s">
        <v>1065</v>
      </c>
      <c r="D68" s="250"/>
      <c r="E68" s="250"/>
      <c r="F68" s="250"/>
      <c r="G68" s="250"/>
      <c r="H68" s="156"/>
      <c r="I68" s="156"/>
      <c r="J68" s="156"/>
      <c r="K68" s="156"/>
      <c r="L68" s="156"/>
      <c r="M68" s="156"/>
      <c r="N68" s="156"/>
      <c r="O68" s="156"/>
      <c r="P68" s="156"/>
      <c r="Q68" s="156"/>
      <c r="R68" s="156"/>
      <c r="S68" s="156"/>
      <c r="T68" s="156"/>
      <c r="U68" s="156"/>
      <c r="V68" s="156"/>
      <c r="W68" s="156"/>
      <c r="X68" s="156"/>
      <c r="Y68" s="147"/>
      <c r="Z68" s="147"/>
      <c r="AA68" s="147"/>
      <c r="AB68" s="147"/>
      <c r="AC68" s="147"/>
      <c r="AD68" s="147"/>
      <c r="AE68" s="147"/>
      <c r="AF68" s="147"/>
      <c r="AG68" s="147" t="s">
        <v>238</v>
      </c>
      <c r="AH68" s="147"/>
      <c r="AI68" s="147"/>
      <c r="AJ68" s="147"/>
      <c r="AK68" s="147"/>
      <c r="AL68" s="147"/>
      <c r="AM68" s="147"/>
      <c r="AN68" s="147"/>
      <c r="AO68" s="147"/>
      <c r="AP68" s="147"/>
      <c r="AQ68" s="147"/>
      <c r="AR68" s="147"/>
      <c r="AS68" s="147"/>
      <c r="AT68" s="147"/>
      <c r="AU68" s="147"/>
      <c r="AV68" s="147"/>
      <c r="AW68" s="147"/>
      <c r="AX68" s="147"/>
      <c r="AY68" s="147"/>
      <c r="AZ68" s="147"/>
      <c r="BA68" s="176" t="str">
        <f>C68</f>
        <v>- atypická betonová zídka / sedací lavice z monolitických betonových prefabrikátů, osazená do štěrkového lože, případné vyztužení bude navrženo zhotovitelem</v>
      </c>
      <c r="BB68" s="147"/>
      <c r="BC68" s="147"/>
      <c r="BD68" s="147"/>
      <c r="BE68" s="147"/>
      <c r="BF68" s="147"/>
      <c r="BG68" s="147"/>
      <c r="BH68" s="147"/>
    </row>
    <row r="69" spans="1:60" outlineLevel="1" x14ac:dyDescent="0.2">
      <c r="A69" s="154"/>
      <c r="B69" s="155"/>
      <c r="C69" s="249" t="s">
        <v>1071</v>
      </c>
      <c r="D69" s="250"/>
      <c r="E69" s="250"/>
      <c r="F69" s="250"/>
      <c r="G69" s="250"/>
      <c r="H69" s="156"/>
      <c r="I69" s="156"/>
      <c r="J69" s="156"/>
      <c r="K69" s="156"/>
      <c r="L69" s="156"/>
      <c r="M69" s="156"/>
      <c r="N69" s="156"/>
      <c r="O69" s="156"/>
      <c r="P69" s="156"/>
      <c r="Q69" s="156"/>
      <c r="R69" s="156"/>
      <c r="S69" s="156"/>
      <c r="T69" s="156"/>
      <c r="U69" s="156"/>
      <c r="V69" s="156"/>
      <c r="W69" s="156"/>
      <c r="X69" s="156"/>
      <c r="Y69" s="147"/>
      <c r="Z69" s="147"/>
      <c r="AA69" s="147"/>
      <c r="AB69" s="147"/>
      <c r="AC69" s="147"/>
      <c r="AD69" s="147"/>
      <c r="AE69" s="147"/>
      <c r="AF69" s="147"/>
      <c r="AG69" s="147" t="s">
        <v>238</v>
      </c>
      <c r="AH69" s="147"/>
      <c r="AI69" s="147"/>
      <c r="AJ69" s="147"/>
      <c r="AK69" s="147"/>
      <c r="AL69" s="147"/>
      <c r="AM69" s="147"/>
      <c r="AN69" s="147"/>
      <c r="AO69" s="147"/>
      <c r="AP69" s="147"/>
      <c r="AQ69" s="147"/>
      <c r="AR69" s="147"/>
      <c r="AS69" s="147"/>
      <c r="AT69" s="147"/>
      <c r="AU69" s="147"/>
      <c r="AV69" s="147"/>
      <c r="AW69" s="147"/>
      <c r="AX69" s="147"/>
      <c r="AY69" s="147"/>
      <c r="AZ69" s="147"/>
      <c r="BA69" s="176" t="str">
        <f>C69</f>
        <v>- prvky Z08 budou osazeny zároveň se sousedními zpevněnými i nezpevněnými plochami (trávník/štípaná žula)</v>
      </c>
      <c r="BB69" s="147"/>
      <c r="BC69" s="147"/>
      <c r="BD69" s="147"/>
      <c r="BE69" s="147"/>
      <c r="BF69" s="147"/>
      <c r="BG69" s="147"/>
      <c r="BH69" s="147"/>
    </row>
    <row r="70" spans="1:60" outlineLevel="1" x14ac:dyDescent="0.2">
      <c r="A70" s="154"/>
      <c r="B70" s="155"/>
      <c r="C70" s="249" t="s">
        <v>1072</v>
      </c>
      <c r="D70" s="250"/>
      <c r="E70" s="250"/>
      <c r="F70" s="250"/>
      <c r="G70" s="250"/>
      <c r="H70" s="156"/>
      <c r="I70" s="156"/>
      <c r="J70" s="156"/>
      <c r="K70" s="156"/>
      <c r="L70" s="156"/>
      <c r="M70" s="156"/>
      <c r="N70" s="156"/>
      <c r="O70" s="156"/>
      <c r="P70" s="156"/>
      <c r="Q70" s="156"/>
      <c r="R70" s="156"/>
      <c r="S70" s="156"/>
      <c r="T70" s="156"/>
      <c r="U70" s="156"/>
      <c r="V70" s="156"/>
      <c r="W70" s="156"/>
      <c r="X70" s="156"/>
      <c r="Y70" s="147"/>
      <c r="Z70" s="147"/>
      <c r="AA70" s="147"/>
      <c r="AB70" s="147"/>
      <c r="AC70" s="147"/>
      <c r="AD70" s="147"/>
      <c r="AE70" s="147"/>
      <c r="AF70" s="147"/>
      <c r="AG70" s="147" t="s">
        <v>238</v>
      </c>
      <c r="AH70" s="147"/>
      <c r="AI70" s="147"/>
      <c r="AJ70" s="147"/>
      <c r="AK70" s="147"/>
      <c r="AL70" s="147"/>
      <c r="AM70" s="147"/>
      <c r="AN70" s="147"/>
      <c r="AO70" s="147"/>
      <c r="AP70" s="147"/>
      <c r="AQ70" s="147"/>
      <c r="AR70" s="147"/>
      <c r="AS70" s="147"/>
      <c r="AT70" s="147"/>
      <c r="AU70" s="147"/>
      <c r="AV70" s="147"/>
      <c r="AW70" s="147"/>
      <c r="AX70" s="147"/>
      <c r="AY70" s="147"/>
      <c r="AZ70" s="147"/>
      <c r="BA70" s="176" t="str">
        <f>C70</f>
        <v>- sedací betonové prvky Z01, Z02 a Z05 jsou osazeny ve výšce +0,500 nad okolními zpevněnými a nezpevněnými plochami</v>
      </c>
      <c r="BB70" s="147"/>
      <c r="BC70" s="147"/>
      <c r="BD70" s="147"/>
      <c r="BE70" s="147"/>
      <c r="BF70" s="147"/>
      <c r="BG70" s="147"/>
      <c r="BH70" s="147"/>
    </row>
    <row r="71" spans="1:60" outlineLevel="1" x14ac:dyDescent="0.2">
      <c r="A71" s="154"/>
      <c r="B71" s="155"/>
      <c r="C71" s="249" t="s">
        <v>1069</v>
      </c>
      <c r="D71" s="250"/>
      <c r="E71" s="250"/>
      <c r="F71" s="250"/>
      <c r="G71" s="250"/>
      <c r="H71" s="156"/>
      <c r="I71" s="156"/>
      <c r="J71" s="156"/>
      <c r="K71" s="156"/>
      <c r="L71" s="156"/>
      <c r="M71" s="156"/>
      <c r="N71" s="156"/>
      <c r="O71" s="156"/>
      <c r="P71" s="156"/>
      <c r="Q71" s="156"/>
      <c r="R71" s="156"/>
      <c r="S71" s="156"/>
      <c r="T71" s="156"/>
      <c r="U71" s="156"/>
      <c r="V71" s="156"/>
      <c r="W71" s="156"/>
      <c r="X71" s="156"/>
      <c r="Y71" s="147"/>
      <c r="Z71" s="147"/>
      <c r="AA71" s="147"/>
      <c r="AB71" s="147"/>
      <c r="AC71" s="147"/>
      <c r="AD71" s="147"/>
      <c r="AE71" s="147"/>
      <c r="AF71" s="147"/>
      <c r="AG71" s="147" t="s">
        <v>238</v>
      </c>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row>
    <row r="72" spans="1:60" outlineLevel="1" x14ac:dyDescent="0.2">
      <c r="A72" s="154"/>
      <c r="B72" s="155"/>
      <c r="C72" s="249" t="s">
        <v>1073</v>
      </c>
      <c r="D72" s="250"/>
      <c r="E72" s="250"/>
      <c r="F72" s="250"/>
      <c r="G72" s="250"/>
      <c r="H72" s="156"/>
      <c r="I72" s="156"/>
      <c r="J72" s="156"/>
      <c r="K72" s="156"/>
      <c r="L72" s="156"/>
      <c r="M72" s="156"/>
      <c r="N72" s="156"/>
      <c r="O72" s="156"/>
      <c r="P72" s="156"/>
      <c r="Q72" s="156"/>
      <c r="R72" s="156"/>
      <c r="S72" s="156"/>
      <c r="T72" s="156"/>
      <c r="U72" s="156"/>
      <c r="V72" s="156"/>
      <c r="W72" s="156"/>
      <c r="X72" s="156"/>
      <c r="Y72" s="147"/>
      <c r="Z72" s="147"/>
      <c r="AA72" s="147"/>
      <c r="AB72" s="147"/>
      <c r="AC72" s="147"/>
      <c r="AD72" s="147"/>
      <c r="AE72" s="147"/>
      <c r="AF72" s="147"/>
      <c r="AG72" s="147" t="s">
        <v>238</v>
      </c>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row>
    <row r="73" spans="1:60" ht="22.5" outlineLevel="1" x14ac:dyDescent="0.2">
      <c r="A73" s="154"/>
      <c r="B73" s="155"/>
      <c r="C73" s="249" t="s">
        <v>1065</v>
      </c>
      <c r="D73" s="250"/>
      <c r="E73" s="250"/>
      <c r="F73" s="250"/>
      <c r="G73" s="250"/>
      <c r="H73" s="156"/>
      <c r="I73" s="156"/>
      <c r="J73" s="156"/>
      <c r="K73" s="156"/>
      <c r="L73" s="156"/>
      <c r="M73" s="156"/>
      <c r="N73" s="156"/>
      <c r="O73" s="156"/>
      <c r="P73" s="156"/>
      <c r="Q73" s="156"/>
      <c r="R73" s="156"/>
      <c r="S73" s="156"/>
      <c r="T73" s="156"/>
      <c r="U73" s="156"/>
      <c r="V73" s="156"/>
      <c r="W73" s="156"/>
      <c r="X73" s="156"/>
      <c r="Y73" s="147"/>
      <c r="Z73" s="147"/>
      <c r="AA73" s="147"/>
      <c r="AB73" s="147"/>
      <c r="AC73" s="147"/>
      <c r="AD73" s="147"/>
      <c r="AE73" s="147"/>
      <c r="AF73" s="147"/>
      <c r="AG73" s="147" t="s">
        <v>238</v>
      </c>
      <c r="AH73" s="147"/>
      <c r="AI73" s="147"/>
      <c r="AJ73" s="147"/>
      <c r="AK73" s="147"/>
      <c r="AL73" s="147"/>
      <c r="AM73" s="147"/>
      <c r="AN73" s="147"/>
      <c r="AO73" s="147"/>
      <c r="AP73" s="147"/>
      <c r="AQ73" s="147"/>
      <c r="AR73" s="147"/>
      <c r="AS73" s="147"/>
      <c r="AT73" s="147"/>
      <c r="AU73" s="147"/>
      <c r="AV73" s="147"/>
      <c r="AW73" s="147"/>
      <c r="AX73" s="147"/>
      <c r="AY73" s="147"/>
      <c r="AZ73" s="147"/>
      <c r="BA73" s="176" t="str">
        <f>C73</f>
        <v>- atypická betonová zídka / sedací lavice z monolitických betonových prefabrikátů, osazená do štěrkového lože, případné vyztužení bude navrženo zhotovitelem</v>
      </c>
      <c r="BB73" s="147"/>
      <c r="BC73" s="147"/>
      <c r="BD73" s="147"/>
      <c r="BE73" s="147"/>
      <c r="BF73" s="147"/>
      <c r="BG73" s="147"/>
      <c r="BH73" s="147"/>
    </row>
    <row r="74" spans="1:60" outlineLevel="1" x14ac:dyDescent="0.2">
      <c r="A74" s="154"/>
      <c r="B74" s="155"/>
      <c r="C74" s="249" t="s">
        <v>1074</v>
      </c>
      <c r="D74" s="250"/>
      <c r="E74" s="250"/>
      <c r="F74" s="250"/>
      <c r="G74" s="250"/>
      <c r="H74" s="156"/>
      <c r="I74" s="156"/>
      <c r="J74" s="156"/>
      <c r="K74" s="156"/>
      <c r="L74" s="156"/>
      <c r="M74" s="156"/>
      <c r="N74" s="156"/>
      <c r="O74" s="156"/>
      <c r="P74" s="156"/>
      <c r="Q74" s="156"/>
      <c r="R74" s="156"/>
      <c r="S74" s="156"/>
      <c r="T74" s="156"/>
      <c r="U74" s="156"/>
      <c r="V74" s="156"/>
      <c r="W74" s="156"/>
      <c r="X74" s="156"/>
      <c r="Y74" s="147"/>
      <c r="Z74" s="147"/>
      <c r="AA74" s="147"/>
      <c r="AB74" s="147"/>
      <c r="AC74" s="147"/>
      <c r="AD74" s="147"/>
      <c r="AE74" s="147"/>
      <c r="AF74" s="147"/>
      <c r="AG74" s="147" t="s">
        <v>238</v>
      </c>
      <c r="AH74" s="147"/>
      <c r="AI74" s="147"/>
      <c r="AJ74" s="147"/>
      <c r="AK74" s="147"/>
      <c r="AL74" s="147"/>
      <c r="AM74" s="147"/>
      <c r="AN74" s="147"/>
      <c r="AO74" s="147"/>
      <c r="AP74" s="147"/>
      <c r="AQ74" s="147"/>
      <c r="AR74" s="147"/>
      <c r="AS74" s="147"/>
      <c r="AT74" s="147"/>
      <c r="AU74" s="147"/>
      <c r="AV74" s="147"/>
      <c r="AW74" s="147"/>
      <c r="AX74" s="147"/>
      <c r="AY74" s="147"/>
      <c r="AZ74" s="147"/>
      <c r="BA74" s="176" t="str">
        <f>C74</f>
        <v>- sedací betonové prvky Z01 jsou osazeny ve výšce +0,500 nad okolními zpevněnými a nezpevněnými plochami</v>
      </c>
      <c r="BB74" s="147"/>
      <c r="BC74" s="147"/>
      <c r="BD74" s="147"/>
      <c r="BE74" s="147"/>
      <c r="BF74" s="147"/>
      <c r="BG74" s="147"/>
      <c r="BH74" s="147"/>
    </row>
    <row r="75" spans="1:60" outlineLevel="1" x14ac:dyDescent="0.2">
      <c r="A75" s="154"/>
      <c r="B75" s="155"/>
      <c r="C75" s="249" t="s">
        <v>1069</v>
      </c>
      <c r="D75" s="250"/>
      <c r="E75" s="250"/>
      <c r="F75" s="250"/>
      <c r="G75" s="250"/>
      <c r="H75" s="156"/>
      <c r="I75" s="156"/>
      <c r="J75" s="156"/>
      <c r="K75" s="156"/>
      <c r="L75" s="156"/>
      <c r="M75" s="156"/>
      <c r="N75" s="156"/>
      <c r="O75" s="156"/>
      <c r="P75" s="156"/>
      <c r="Q75" s="156"/>
      <c r="R75" s="156"/>
      <c r="S75" s="156"/>
      <c r="T75" s="156"/>
      <c r="U75" s="156"/>
      <c r="V75" s="156"/>
      <c r="W75" s="156"/>
      <c r="X75" s="156"/>
      <c r="Y75" s="147"/>
      <c r="Z75" s="147"/>
      <c r="AA75" s="147"/>
      <c r="AB75" s="147"/>
      <c r="AC75" s="147"/>
      <c r="AD75" s="147"/>
      <c r="AE75" s="147"/>
      <c r="AF75" s="147"/>
      <c r="AG75" s="147" t="s">
        <v>238</v>
      </c>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row>
    <row r="76" spans="1:60" outlineLevel="1" x14ac:dyDescent="0.2">
      <c r="A76" s="154"/>
      <c r="B76" s="155"/>
      <c r="C76" s="180" t="s">
        <v>1075</v>
      </c>
      <c r="D76" s="157"/>
      <c r="E76" s="158">
        <v>31</v>
      </c>
      <c r="F76" s="156"/>
      <c r="G76" s="156"/>
      <c r="H76" s="156"/>
      <c r="I76" s="156"/>
      <c r="J76" s="156"/>
      <c r="K76" s="156"/>
      <c r="L76" s="156"/>
      <c r="M76" s="156"/>
      <c r="N76" s="156"/>
      <c r="O76" s="156"/>
      <c r="P76" s="156"/>
      <c r="Q76" s="156"/>
      <c r="R76" s="156"/>
      <c r="S76" s="156"/>
      <c r="T76" s="156"/>
      <c r="U76" s="156"/>
      <c r="V76" s="156"/>
      <c r="W76" s="156"/>
      <c r="X76" s="156"/>
      <c r="Y76" s="147"/>
      <c r="Z76" s="147"/>
      <c r="AA76" s="147"/>
      <c r="AB76" s="147"/>
      <c r="AC76" s="147"/>
      <c r="AD76" s="147"/>
      <c r="AE76" s="147"/>
      <c r="AF76" s="147"/>
      <c r="AG76" s="147" t="s">
        <v>176</v>
      </c>
      <c r="AH76" s="147">
        <v>0</v>
      </c>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row>
    <row r="77" spans="1:60" outlineLevel="1" x14ac:dyDescent="0.2">
      <c r="A77" s="154"/>
      <c r="B77" s="155"/>
      <c r="C77" s="241"/>
      <c r="D77" s="242"/>
      <c r="E77" s="242"/>
      <c r="F77" s="242"/>
      <c r="G77" s="242"/>
      <c r="H77" s="156"/>
      <c r="I77" s="156"/>
      <c r="J77" s="156"/>
      <c r="K77" s="156"/>
      <c r="L77" s="156"/>
      <c r="M77" s="156"/>
      <c r="N77" s="156"/>
      <c r="O77" s="156"/>
      <c r="P77" s="156"/>
      <c r="Q77" s="156"/>
      <c r="R77" s="156"/>
      <c r="S77" s="156"/>
      <c r="T77" s="156"/>
      <c r="U77" s="156"/>
      <c r="V77" s="156"/>
      <c r="W77" s="156"/>
      <c r="X77" s="156"/>
      <c r="Y77" s="147"/>
      <c r="Z77" s="147"/>
      <c r="AA77" s="147"/>
      <c r="AB77" s="147"/>
      <c r="AC77" s="147"/>
      <c r="AD77" s="147"/>
      <c r="AE77" s="147"/>
      <c r="AF77" s="147"/>
      <c r="AG77" s="147" t="s">
        <v>178</v>
      </c>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row>
    <row r="78" spans="1:60" outlineLevel="1" x14ac:dyDescent="0.2">
      <c r="A78" s="169">
        <v>9</v>
      </c>
      <c r="B78" s="170" t="s">
        <v>1076</v>
      </c>
      <c r="C78" s="179" t="s">
        <v>1077</v>
      </c>
      <c r="D78" s="171" t="s">
        <v>400</v>
      </c>
      <c r="E78" s="172">
        <v>1</v>
      </c>
      <c r="F78" s="173"/>
      <c r="G78" s="174">
        <f>ROUND(E78*F78,2)</f>
        <v>0</v>
      </c>
      <c r="H78" s="173"/>
      <c r="I78" s="174">
        <f>ROUND(E78*H78,2)</f>
        <v>0</v>
      </c>
      <c r="J78" s="173"/>
      <c r="K78" s="174">
        <f>ROUND(E78*J78,2)</f>
        <v>0</v>
      </c>
      <c r="L78" s="174">
        <v>21</v>
      </c>
      <c r="M78" s="174">
        <f>G78*(1+L78/100)</f>
        <v>0</v>
      </c>
      <c r="N78" s="174">
        <v>0</v>
      </c>
      <c r="O78" s="174">
        <f>ROUND(E78*N78,2)</f>
        <v>0</v>
      </c>
      <c r="P78" s="174">
        <v>0</v>
      </c>
      <c r="Q78" s="174">
        <f>ROUND(E78*P78,2)</f>
        <v>0</v>
      </c>
      <c r="R78" s="174"/>
      <c r="S78" s="174" t="s">
        <v>287</v>
      </c>
      <c r="T78" s="175" t="s">
        <v>306</v>
      </c>
      <c r="U78" s="156">
        <v>0</v>
      </c>
      <c r="V78" s="156">
        <f>ROUND(E78*U78,2)</f>
        <v>0</v>
      </c>
      <c r="W78" s="156"/>
      <c r="X78" s="156" t="s">
        <v>356</v>
      </c>
      <c r="Y78" s="147"/>
      <c r="Z78" s="147"/>
      <c r="AA78" s="147"/>
      <c r="AB78" s="147"/>
      <c r="AC78" s="147"/>
      <c r="AD78" s="147"/>
      <c r="AE78" s="147"/>
      <c r="AF78" s="147"/>
      <c r="AG78" s="147" t="s">
        <v>357</v>
      </c>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row>
    <row r="79" spans="1:60" outlineLevel="1" x14ac:dyDescent="0.2">
      <c r="A79" s="154"/>
      <c r="B79" s="155"/>
      <c r="C79" s="247" t="s">
        <v>1064</v>
      </c>
      <c r="D79" s="248"/>
      <c r="E79" s="248"/>
      <c r="F79" s="248"/>
      <c r="G79" s="248"/>
      <c r="H79" s="156"/>
      <c r="I79" s="156"/>
      <c r="J79" s="156"/>
      <c r="K79" s="156"/>
      <c r="L79" s="156"/>
      <c r="M79" s="156"/>
      <c r="N79" s="156"/>
      <c r="O79" s="156"/>
      <c r="P79" s="156"/>
      <c r="Q79" s="156"/>
      <c r="R79" s="156"/>
      <c r="S79" s="156"/>
      <c r="T79" s="156"/>
      <c r="U79" s="156"/>
      <c r="V79" s="156"/>
      <c r="W79" s="156"/>
      <c r="X79" s="156"/>
      <c r="Y79" s="147"/>
      <c r="Z79" s="147"/>
      <c r="AA79" s="147"/>
      <c r="AB79" s="147"/>
      <c r="AC79" s="147"/>
      <c r="AD79" s="147"/>
      <c r="AE79" s="147"/>
      <c r="AF79" s="147"/>
      <c r="AG79" s="147" t="s">
        <v>238</v>
      </c>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row>
    <row r="80" spans="1:60" ht="22.5" outlineLevel="1" x14ac:dyDescent="0.2">
      <c r="A80" s="154"/>
      <c r="B80" s="155"/>
      <c r="C80" s="249" t="s">
        <v>1065</v>
      </c>
      <c r="D80" s="250"/>
      <c r="E80" s="250"/>
      <c r="F80" s="250"/>
      <c r="G80" s="250"/>
      <c r="H80" s="156"/>
      <c r="I80" s="156"/>
      <c r="J80" s="156"/>
      <c r="K80" s="156"/>
      <c r="L80" s="156"/>
      <c r="M80" s="156"/>
      <c r="N80" s="156"/>
      <c r="O80" s="156"/>
      <c r="P80" s="156"/>
      <c r="Q80" s="156"/>
      <c r="R80" s="156"/>
      <c r="S80" s="156"/>
      <c r="T80" s="156"/>
      <c r="U80" s="156"/>
      <c r="V80" s="156"/>
      <c r="W80" s="156"/>
      <c r="X80" s="156"/>
      <c r="Y80" s="147"/>
      <c r="Z80" s="147"/>
      <c r="AA80" s="147"/>
      <c r="AB80" s="147"/>
      <c r="AC80" s="147"/>
      <c r="AD80" s="147"/>
      <c r="AE80" s="147"/>
      <c r="AF80" s="147"/>
      <c r="AG80" s="147" t="s">
        <v>238</v>
      </c>
      <c r="AH80" s="147"/>
      <c r="AI80" s="147"/>
      <c r="AJ80" s="147"/>
      <c r="AK80" s="147"/>
      <c r="AL80" s="147"/>
      <c r="AM80" s="147"/>
      <c r="AN80" s="147"/>
      <c r="AO80" s="147"/>
      <c r="AP80" s="147"/>
      <c r="AQ80" s="147"/>
      <c r="AR80" s="147"/>
      <c r="AS80" s="147"/>
      <c r="AT80" s="147"/>
      <c r="AU80" s="147"/>
      <c r="AV80" s="147"/>
      <c r="AW80" s="147"/>
      <c r="AX80" s="147"/>
      <c r="AY80" s="147"/>
      <c r="AZ80" s="147"/>
      <c r="BA80" s="176" t="str">
        <f>C80</f>
        <v>- atypická betonová zídka / sedací lavice z monolitických betonových prefabrikátů, osazená do štěrkového lože, případné vyztužení bude navrženo zhotovitelem</v>
      </c>
      <c r="BB80" s="147"/>
      <c r="BC80" s="147"/>
      <c r="BD80" s="147"/>
      <c r="BE80" s="147"/>
      <c r="BF80" s="147"/>
      <c r="BG80" s="147"/>
      <c r="BH80" s="147"/>
    </row>
    <row r="81" spans="1:60" outlineLevel="1" x14ac:dyDescent="0.2">
      <c r="A81" s="154"/>
      <c r="B81" s="155"/>
      <c r="C81" s="249" t="s">
        <v>1066</v>
      </c>
      <c r="D81" s="250"/>
      <c r="E81" s="250"/>
      <c r="F81" s="250"/>
      <c r="G81" s="250"/>
      <c r="H81" s="156"/>
      <c r="I81" s="156"/>
      <c r="J81" s="156"/>
      <c r="K81" s="156"/>
      <c r="L81" s="156"/>
      <c r="M81" s="156"/>
      <c r="N81" s="156"/>
      <c r="O81" s="156"/>
      <c r="P81" s="156"/>
      <c r="Q81" s="156"/>
      <c r="R81" s="156"/>
      <c r="S81" s="156"/>
      <c r="T81" s="156"/>
      <c r="U81" s="156"/>
      <c r="V81" s="156"/>
      <c r="W81" s="156"/>
      <c r="X81" s="156"/>
      <c r="Y81" s="147"/>
      <c r="Z81" s="147"/>
      <c r="AA81" s="147"/>
      <c r="AB81" s="147"/>
      <c r="AC81" s="147"/>
      <c r="AD81" s="147"/>
      <c r="AE81" s="147"/>
      <c r="AF81" s="147"/>
      <c r="AG81" s="147" t="s">
        <v>238</v>
      </c>
      <c r="AH81" s="147"/>
      <c r="AI81" s="147"/>
      <c r="AJ81" s="147"/>
      <c r="AK81" s="147"/>
      <c r="AL81" s="147"/>
      <c r="AM81" s="147"/>
      <c r="AN81" s="147"/>
      <c r="AO81" s="147"/>
      <c r="AP81" s="147"/>
      <c r="AQ81" s="147"/>
      <c r="AR81" s="147"/>
      <c r="AS81" s="147"/>
      <c r="AT81" s="147"/>
      <c r="AU81" s="147"/>
      <c r="AV81" s="147"/>
      <c r="AW81" s="147"/>
      <c r="AX81" s="147"/>
      <c r="AY81" s="147"/>
      <c r="AZ81" s="147"/>
      <c r="BA81" s="176" t="str">
        <f>C81</f>
        <v>- prvky Z09, Z10 a Z11 budou osazeny zároveň se sousedními zpevněnými i nezpevněnými plochami (trávník/štípaná žula)</v>
      </c>
      <c r="BB81" s="147"/>
      <c r="BC81" s="147"/>
      <c r="BD81" s="147"/>
      <c r="BE81" s="147"/>
      <c r="BF81" s="147"/>
      <c r="BG81" s="147"/>
      <c r="BH81" s="147"/>
    </row>
    <row r="82" spans="1:60" ht="22.5" outlineLevel="1" x14ac:dyDescent="0.2">
      <c r="A82" s="154"/>
      <c r="B82" s="155"/>
      <c r="C82" s="249" t="s">
        <v>1067</v>
      </c>
      <c r="D82" s="250"/>
      <c r="E82" s="250"/>
      <c r="F82" s="250"/>
      <c r="G82" s="250"/>
      <c r="H82" s="156"/>
      <c r="I82" s="156"/>
      <c r="J82" s="156"/>
      <c r="K82" s="156"/>
      <c r="L82" s="156"/>
      <c r="M82" s="156"/>
      <c r="N82" s="156"/>
      <c r="O82" s="156"/>
      <c r="P82" s="156"/>
      <c r="Q82" s="156"/>
      <c r="R82" s="156"/>
      <c r="S82" s="156"/>
      <c r="T82" s="156"/>
      <c r="U82" s="156"/>
      <c r="V82" s="156"/>
      <c r="W82" s="156"/>
      <c r="X82" s="156"/>
      <c r="Y82" s="147"/>
      <c r="Z82" s="147"/>
      <c r="AA82" s="147"/>
      <c r="AB82" s="147"/>
      <c r="AC82" s="147"/>
      <c r="AD82" s="147"/>
      <c r="AE82" s="147"/>
      <c r="AF82" s="147"/>
      <c r="AG82" s="147" t="s">
        <v>238</v>
      </c>
      <c r="AH82" s="147"/>
      <c r="AI82" s="147"/>
      <c r="AJ82" s="147"/>
      <c r="AK82" s="147"/>
      <c r="AL82" s="147"/>
      <c r="AM82" s="147"/>
      <c r="AN82" s="147"/>
      <c r="AO82" s="147"/>
      <c r="AP82" s="147"/>
      <c r="AQ82" s="147"/>
      <c r="AR82" s="147"/>
      <c r="AS82" s="147"/>
      <c r="AT82" s="147"/>
      <c r="AU82" s="147"/>
      <c r="AV82" s="147"/>
      <c r="AW82" s="147"/>
      <c r="AX82" s="147"/>
      <c r="AY82" s="147"/>
      <c r="AZ82" s="147"/>
      <c r="BA82" s="176" t="str">
        <f>C82</f>
        <v>- sedací betonové prvky Z01, Z02, Z03, Z04, Z05 a Z06 jsou osazeny ve výšce +0,500 nad okolními zpevněnými a nezpevněnými plochami</v>
      </c>
      <c r="BB82" s="147"/>
      <c r="BC82" s="147"/>
      <c r="BD82" s="147"/>
      <c r="BE82" s="147"/>
      <c r="BF82" s="147"/>
      <c r="BG82" s="147"/>
      <c r="BH82" s="147"/>
    </row>
    <row r="83" spans="1:60" outlineLevel="1" x14ac:dyDescent="0.2">
      <c r="A83" s="154"/>
      <c r="B83" s="155"/>
      <c r="C83" s="249" t="s">
        <v>1068</v>
      </c>
      <c r="D83" s="250"/>
      <c r="E83" s="250"/>
      <c r="F83" s="250"/>
      <c r="G83" s="250"/>
      <c r="H83" s="156"/>
      <c r="I83" s="156"/>
      <c r="J83" s="156"/>
      <c r="K83" s="156"/>
      <c r="L83" s="156"/>
      <c r="M83" s="156"/>
      <c r="N83" s="156"/>
      <c r="O83" s="156"/>
      <c r="P83" s="156"/>
      <c r="Q83" s="156"/>
      <c r="R83" s="156"/>
      <c r="S83" s="156"/>
      <c r="T83" s="156"/>
      <c r="U83" s="156"/>
      <c r="V83" s="156"/>
      <c r="W83" s="156"/>
      <c r="X83" s="156"/>
      <c r="Y83" s="147"/>
      <c r="Z83" s="147"/>
      <c r="AA83" s="147"/>
      <c r="AB83" s="147"/>
      <c r="AC83" s="147"/>
      <c r="AD83" s="147"/>
      <c r="AE83" s="147"/>
      <c r="AF83" s="147"/>
      <c r="AG83" s="147" t="s">
        <v>238</v>
      </c>
      <c r="AH83" s="147"/>
      <c r="AI83" s="147"/>
      <c r="AJ83" s="147"/>
      <c r="AK83" s="147"/>
      <c r="AL83" s="147"/>
      <c r="AM83" s="147"/>
      <c r="AN83" s="147"/>
      <c r="AO83" s="147"/>
      <c r="AP83" s="147"/>
      <c r="AQ83" s="147"/>
      <c r="AR83" s="147"/>
      <c r="AS83" s="147"/>
      <c r="AT83" s="147"/>
      <c r="AU83" s="147"/>
      <c r="AV83" s="147"/>
      <c r="AW83" s="147"/>
      <c r="AX83" s="147"/>
      <c r="AY83" s="147"/>
      <c r="AZ83" s="147"/>
      <c r="BA83" s="176" t="str">
        <f>C83</f>
        <v>- prvek Z07 - přechodový prvek mezi úrovní zpevněných a nezpevněných ploch a sedacím betonovým prvkem osazeným +0,500</v>
      </c>
      <c r="BB83" s="147"/>
      <c r="BC83" s="147"/>
      <c r="BD83" s="147"/>
      <c r="BE83" s="147"/>
      <c r="BF83" s="147"/>
      <c r="BG83" s="147"/>
      <c r="BH83" s="147"/>
    </row>
    <row r="84" spans="1:60" outlineLevel="1" x14ac:dyDescent="0.2">
      <c r="A84" s="154"/>
      <c r="B84" s="155"/>
      <c r="C84" s="249" t="s">
        <v>1069</v>
      </c>
      <c r="D84" s="250"/>
      <c r="E84" s="250"/>
      <c r="F84" s="250"/>
      <c r="G84" s="250"/>
      <c r="H84" s="156"/>
      <c r="I84" s="156"/>
      <c r="J84" s="156"/>
      <c r="K84" s="156"/>
      <c r="L84" s="156"/>
      <c r="M84" s="156"/>
      <c r="N84" s="156"/>
      <c r="O84" s="156"/>
      <c r="P84" s="156"/>
      <c r="Q84" s="156"/>
      <c r="R84" s="156"/>
      <c r="S84" s="156"/>
      <c r="T84" s="156"/>
      <c r="U84" s="156"/>
      <c r="V84" s="156"/>
      <c r="W84" s="156"/>
      <c r="X84" s="156"/>
      <c r="Y84" s="147"/>
      <c r="Z84" s="147"/>
      <c r="AA84" s="147"/>
      <c r="AB84" s="147"/>
      <c r="AC84" s="147"/>
      <c r="AD84" s="147"/>
      <c r="AE84" s="147"/>
      <c r="AF84" s="147"/>
      <c r="AG84" s="147" t="s">
        <v>238</v>
      </c>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row>
    <row r="85" spans="1:60" outlineLevel="1" x14ac:dyDescent="0.2">
      <c r="A85" s="154"/>
      <c r="B85" s="155"/>
      <c r="C85" s="249" t="s">
        <v>1070</v>
      </c>
      <c r="D85" s="250"/>
      <c r="E85" s="250"/>
      <c r="F85" s="250"/>
      <c r="G85" s="250"/>
      <c r="H85" s="156"/>
      <c r="I85" s="156"/>
      <c r="J85" s="156"/>
      <c r="K85" s="156"/>
      <c r="L85" s="156"/>
      <c r="M85" s="156"/>
      <c r="N85" s="156"/>
      <c r="O85" s="156"/>
      <c r="P85" s="156"/>
      <c r="Q85" s="156"/>
      <c r="R85" s="156"/>
      <c r="S85" s="156"/>
      <c r="T85" s="156"/>
      <c r="U85" s="156"/>
      <c r="V85" s="156"/>
      <c r="W85" s="156"/>
      <c r="X85" s="156"/>
      <c r="Y85" s="147"/>
      <c r="Z85" s="147"/>
      <c r="AA85" s="147"/>
      <c r="AB85" s="147"/>
      <c r="AC85" s="147"/>
      <c r="AD85" s="147"/>
      <c r="AE85" s="147"/>
      <c r="AF85" s="147"/>
      <c r="AG85" s="147" t="s">
        <v>238</v>
      </c>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row>
    <row r="86" spans="1:60" ht="22.5" outlineLevel="1" x14ac:dyDescent="0.2">
      <c r="A86" s="154"/>
      <c r="B86" s="155"/>
      <c r="C86" s="249" t="s">
        <v>1065</v>
      </c>
      <c r="D86" s="250"/>
      <c r="E86" s="250"/>
      <c r="F86" s="250"/>
      <c r="G86" s="250"/>
      <c r="H86" s="156"/>
      <c r="I86" s="156"/>
      <c r="J86" s="156"/>
      <c r="K86" s="156"/>
      <c r="L86" s="156"/>
      <c r="M86" s="156"/>
      <c r="N86" s="156"/>
      <c r="O86" s="156"/>
      <c r="P86" s="156"/>
      <c r="Q86" s="156"/>
      <c r="R86" s="156"/>
      <c r="S86" s="156"/>
      <c r="T86" s="156"/>
      <c r="U86" s="156"/>
      <c r="V86" s="156"/>
      <c r="W86" s="156"/>
      <c r="X86" s="156"/>
      <c r="Y86" s="147"/>
      <c r="Z86" s="147"/>
      <c r="AA86" s="147"/>
      <c r="AB86" s="147"/>
      <c r="AC86" s="147"/>
      <c r="AD86" s="147"/>
      <c r="AE86" s="147"/>
      <c r="AF86" s="147"/>
      <c r="AG86" s="147" t="s">
        <v>238</v>
      </c>
      <c r="AH86" s="147"/>
      <c r="AI86" s="147"/>
      <c r="AJ86" s="147"/>
      <c r="AK86" s="147"/>
      <c r="AL86" s="147"/>
      <c r="AM86" s="147"/>
      <c r="AN86" s="147"/>
      <c r="AO86" s="147"/>
      <c r="AP86" s="147"/>
      <c r="AQ86" s="147"/>
      <c r="AR86" s="147"/>
      <c r="AS86" s="147"/>
      <c r="AT86" s="147"/>
      <c r="AU86" s="147"/>
      <c r="AV86" s="147"/>
      <c r="AW86" s="147"/>
      <c r="AX86" s="147"/>
      <c r="AY86" s="147"/>
      <c r="AZ86" s="147"/>
      <c r="BA86" s="176" t="str">
        <f>C86</f>
        <v>- atypická betonová zídka / sedací lavice z monolitických betonových prefabrikátů, osazená do štěrkového lože, případné vyztužení bude navrženo zhotovitelem</v>
      </c>
      <c r="BB86" s="147"/>
      <c r="BC86" s="147"/>
      <c r="BD86" s="147"/>
      <c r="BE86" s="147"/>
      <c r="BF86" s="147"/>
      <c r="BG86" s="147"/>
      <c r="BH86" s="147"/>
    </row>
    <row r="87" spans="1:60" outlineLevel="1" x14ac:dyDescent="0.2">
      <c r="A87" s="154"/>
      <c r="B87" s="155"/>
      <c r="C87" s="249" t="s">
        <v>1071</v>
      </c>
      <c r="D87" s="250"/>
      <c r="E87" s="250"/>
      <c r="F87" s="250"/>
      <c r="G87" s="250"/>
      <c r="H87" s="156"/>
      <c r="I87" s="156"/>
      <c r="J87" s="156"/>
      <c r="K87" s="156"/>
      <c r="L87" s="156"/>
      <c r="M87" s="156"/>
      <c r="N87" s="156"/>
      <c r="O87" s="156"/>
      <c r="P87" s="156"/>
      <c r="Q87" s="156"/>
      <c r="R87" s="156"/>
      <c r="S87" s="156"/>
      <c r="T87" s="156"/>
      <c r="U87" s="156"/>
      <c r="V87" s="156"/>
      <c r="W87" s="156"/>
      <c r="X87" s="156"/>
      <c r="Y87" s="147"/>
      <c r="Z87" s="147"/>
      <c r="AA87" s="147"/>
      <c r="AB87" s="147"/>
      <c r="AC87" s="147"/>
      <c r="AD87" s="147"/>
      <c r="AE87" s="147"/>
      <c r="AF87" s="147"/>
      <c r="AG87" s="147" t="s">
        <v>238</v>
      </c>
      <c r="AH87" s="147"/>
      <c r="AI87" s="147"/>
      <c r="AJ87" s="147"/>
      <c r="AK87" s="147"/>
      <c r="AL87" s="147"/>
      <c r="AM87" s="147"/>
      <c r="AN87" s="147"/>
      <c r="AO87" s="147"/>
      <c r="AP87" s="147"/>
      <c r="AQ87" s="147"/>
      <c r="AR87" s="147"/>
      <c r="AS87" s="147"/>
      <c r="AT87" s="147"/>
      <c r="AU87" s="147"/>
      <c r="AV87" s="147"/>
      <c r="AW87" s="147"/>
      <c r="AX87" s="147"/>
      <c r="AY87" s="147"/>
      <c r="AZ87" s="147"/>
      <c r="BA87" s="176" t="str">
        <f>C87</f>
        <v>- prvky Z08 budou osazeny zároveň se sousedními zpevněnými i nezpevněnými plochami (trávník/štípaná žula)</v>
      </c>
      <c r="BB87" s="147"/>
      <c r="BC87" s="147"/>
      <c r="BD87" s="147"/>
      <c r="BE87" s="147"/>
      <c r="BF87" s="147"/>
      <c r="BG87" s="147"/>
      <c r="BH87" s="147"/>
    </row>
    <row r="88" spans="1:60" outlineLevel="1" x14ac:dyDescent="0.2">
      <c r="A88" s="154"/>
      <c r="B88" s="155"/>
      <c r="C88" s="249" t="s">
        <v>1072</v>
      </c>
      <c r="D88" s="250"/>
      <c r="E88" s="250"/>
      <c r="F88" s="250"/>
      <c r="G88" s="250"/>
      <c r="H88" s="156"/>
      <c r="I88" s="156"/>
      <c r="J88" s="156"/>
      <c r="K88" s="156"/>
      <c r="L88" s="156"/>
      <c r="M88" s="156"/>
      <c r="N88" s="156"/>
      <c r="O88" s="156"/>
      <c r="P88" s="156"/>
      <c r="Q88" s="156"/>
      <c r="R88" s="156"/>
      <c r="S88" s="156"/>
      <c r="T88" s="156"/>
      <c r="U88" s="156"/>
      <c r="V88" s="156"/>
      <c r="W88" s="156"/>
      <c r="X88" s="156"/>
      <c r="Y88" s="147"/>
      <c r="Z88" s="147"/>
      <c r="AA88" s="147"/>
      <c r="AB88" s="147"/>
      <c r="AC88" s="147"/>
      <c r="AD88" s="147"/>
      <c r="AE88" s="147"/>
      <c r="AF88" s="147"/>
      <c r="AG88" s="147" t="s">
        <v>238</v>
      </c>
      <c r="AH88" s="147"/>
      <c r="AI88" s="147"/>
      <c r="AJ88" s="147"/>
      <c r="AK88" s="147"/>
      <c r="AL88" s="147"/>
      <c r="AM88" s="147"/>
      <c r="AN88" s="147"/>
      <c r="AO88" s="147"/>
      <c r="AP88" s="147"/>
      <c r="AQ88" s="147"/>
      <c r="AR88" s="147"/>
      <c r="AS88" s="147"/>
      <c r="AT88" s="147"/>
      <c r="AU88" s="147"/>
      <c r="AV88" s="147"/>
      <c r="AW88" s="147"/>
      <c r="AX88" s="147"/>
      <c r="AY88" s="147"/>
      <c r="AZ88" s="147"/>
      <c r="BA88" s="176" t="str">
        <f>C88</f>
        <v>- sedací betonové prvky Z01, Z02 a Z05 jsou osazeny ve výšce +0,500 nad okolními zpevněnými a nezpevněnými plochami</v>
      </c>
      <c r="BB88" s="147"/>
      <c r="BC88" s="147"/>
      <c r="BD88" s="147"/>
      <c r="BE88" s="147"/>
      <c r="BF88" s="147"/>
      <c r="BG88" s="147"/>
      <c r="BH88" s="147"/>
    </row>
    <row r="89" spans="1:60" outlineLevel="1" x14ac:dyDescent="0.2">
      <c r="A89" s="154"/>
      <c r="B89" s="155"/>
      <c r="C89" s="249" t="s">
        <v>1069</v>
      </c>
      <c r="D89" s="250"/>
      <c r="E89" s="250"/>
      <c r="F89" s="250"/>
      <c r="G89" s="250"/>
      <c r="H89" s="156"/>
      <c r="I89" s="156"/>
      <c r="J89" s="156"/>
      <c r="K89" s="156"/>
      <c r="L89" s="156"/>
      <c r="M89" s="156"/>
      <c r="N89" s="156"/>
      <c r="O89" s="156"/>
      <c r="P89" s="156"/>
      <c r="Q89" s="156"/>
      <c r="R89" s="156"/>
      <c r="S89" s="156"/>
      <c r="T89" s="156"/>
      <c r="U89" s="156"/>
      <c r="V89" s="156"/>
      <c r="W89" s="156"/>
      <c r="X89" s="156"/>
      <c r="Y89" s="147"/>
      <c r="Z89" s="147"/>
      <c r="AA89" s="147"/>
      <c r="AB89" s="147"/>
      <c r="AC89" s="147"/>
      <c r="AD89" s="147"/>
      <c r="AE89" s="147"/>
      <c r="AF89" s="147"/>
      <c r="AG89" s="147" t="s">
        <v>238</v>
      </c>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row>
    <row r="90" spans="1:60" outlineLevel="1" x14ac:dyDescent="0.2">
      <c r="A90" s="154"/>
      <c r="B90" s="155"/>
      <c r="C90" s="249" t="s">
        <v>1073</v>
      </c>
      <c r="D90" s="250"/>
      <c r="E90" s="250"/>
      <c r="F90" s="250"/>
      <c r="G90" s="250"/>
      <c r="H90" s="156"/>
      <c r="I90" s="156"/>
      <c r="J90" s="156"/>
      <c r="K90" s="156"/>
      <c r="L90" s="156"/>
      <c r="M90" s="156"/>
      <c r="N90" s="156"/>
      <c r="O90" s="156"/>
      <c r="P90" s="156"/>
      <c r="Q90" s="156"/>
      <c r="R90" s="156"/>
      <c r="S90" s="156"/>
      <c r="T90" s="156"/>
      <c r="U90" s="156"/>
      <c r="V90" s="156"/>
      <c r="W90" s="156"/>
      <c r="X90" s="156"/>
      <c r="Y90" s="147"/>
      <c r="Z90" s="147"/>
      <c r="AA90" s="147"/>
      <c r="AB90" s="147"/>
      <c r="AC90" s="147"/>
      <c r="AD90" s="147"/>
      <c r="AE90" s="147"/>
      <c r="AF90" s="147"/>
      <c r="AG90" s="147" t="s">
        <v>238</v>
      </c>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row>
    <row r="91" spans="1:60" ht="22.5" outlineLevel="1" x14ac:dyDescent="0.2">
      <c r="A91" s="154"/>
      <c r="B91" s="155"/>
      <c r="C91" s="249" t="s">
        <v>1065</v>
      </c>
      <c r="D91" s="250"/>
      <c r="E91" s="250"/>
      <c r="F91" s="250"/>
      <c r="G91" s="250"/>
      <c r="H91" s="156"/>
      <c r="I91" s="156"/>
      <c r="J91" s="156"/>
      <c r="K91" s="156"/>
      <c r="L91" s="156"/>
      <c r="M91" s="156"/>
      <c r="N91" s="156"/>
      <c r="O91" s="156"/>
      <c r="P91" s="156"/>
      <c r="Q91" s="156"/>
      <c r="R91" s="156"/>
      <c r="S91" s="156"/>
      <c r="T91" s="156"/>
      <c r="U91" s="156"/>
      <c r="V91" s="156"/>
      <c r="W91" s="156"/>
      <c r="X91" s="156"/>
      <c r="Y91" s="147"/>
      <c r="Z91" s="147"/>
      <c r="AA91" s="147"/>
      <c r="AB91" s="147"/>
      <c r="AC91" s="147"/>
      <c r="AD91" s="147"/>
      <c r="AE91" s="147"/>
      <c r="AF91" s="147"/>
      <c r="AG91" s="147" t="s">
        <v>238</v>
      </c>
      <c r="AH91" s="147"/>
      <c r="AI91" s="147"/>
      <c r="AJ91" s="147"/>
      <c r="AK91" s="147"/>
      <c r="AL91" s="147"/>
      <c r="AM91" s="147"/>
      <c r="AN91" s="147"/>
      <c r="AO91" s="147"/>
      <c r="AP91" s="147"/>
      <c r="AQ91" s="147"/>
      <c r="AR91" s="147"/>
      <c r="AS91" s="147"/>
      <c r="AT91" s="147"/>
      <c r="AU91" s="147"/>
      <c r="AV91" s="147"/>
      <c r="AW91" s="147"/>
      <c r="AX91" s="147"/>
      <c r="AY91" s="147"/>
      <c r="AZ91" s="147"/>
      <c r="BA91" s="176" t="str">
        <f>C91</f>
        <v>- atypická betonová zídka / sedací lavice z monolitických betonových prefabrikátů, osazená do štěrkového lože, případné vyztužení bude navrženo zhotovitelem</v>
      </c>
      <c r="BB91" s="147"/>
      <c r="BC91" s="147"/>
      <c r="BD91" s="147"/>
      <c r="BE91" s="147"/>
      <c r="BF91" s="147"/>
      <c r="BG91" s="147"/>
      <c r="BH91" s="147"/>
    </row>
    <row r="92" spans="1:60" outlineLevel="1" x14ac:dyDescent="0.2">
      <c r="A92" s="154"/>
      <c r="B92" s="155"/>
      <c r="C92" s="249" t="s">
        <v>1074</v>
      </c>
      <c r="D92" s="250"/>
      <c r="E92" s="250"/>
      <c r="F92" s="250"/>
      <c r="G92" s="250"/>
      <c r="H92" s="156"/>
      <c r="I92" s="156"/>
      <c r="J92" s="156"/>
      <c r="K92" s="156"/>
      <c r="L92" s="156"/>
      <c r="M92" s="156"/>
      <c r="N92" s="156"/>
      <c r="O92" s="156"/>
      <c r="P92" s="156"/>
      <c r="Q92" s="156"/>
      <c r="R92" s="156"/>
      <c r="S92" s="156"/>
      <c r="T92" s="156"/>
      <c r="U92" s="156"/>
      <c r="V92" s="156"/>
      <c r="W92" s="156"/>
      <c r="X92" s="156"/>
      <c r="Y92" s="147"/>
      <c r="Z92" s="147"/>
      <c r="AA92" s="147"/>
      <c r="AB92" s="147"/>
      <c r="AC92" s="147"/>
      <c r="AD92" s="147"/>
      <c r="AE92" s="147"/>
      <c r="AF92" s="147"/>
      <c r="AG92" s="147" t="s">
        <v>238</v>
      </c>
      <c r="AH92" s="147"/>
      <c r="AI92" s="147"/>
      <c r="AJ92" s="147"/>
      <c r="AK92" s="147"/>
      <c r="AL92" s="147"/>
      <c r="AM92" s="147"/>
      <c r="AN92" s="147"/>
      <c r="AO92" s="147"/>
      <c r="AP92" s="147"/>
      <c r="AQ92" s="147"/>
      <c r="AR92" s="147"/>
      <c r="AS92" s="147"/>
      <c r="AT92" s="147"/>
      <c r="AU92" s="147"/>
      <c r="AV92" s="147"/>
      <c r="AW92" s="147"/>
      <c r="AX92" s="147"/>
      <c r="AY92" s="147"/>
      <c r="AZ92" s="147"/>
      <c r="BA92" s="176" t="str">
        <f>C92</f>
        <v>- sedací betonové prvky Z01 jsou osazeny ve výšce +0,500 nad okolními zpevněnými a nezpevněnými plochami</v>
      </c>
      <c r="BB92" s="147"/>
      <c r="BC92" s="147"/>
      <c r="BD92" s="147"/>
      <c r="BE92" s="147"/>
      <c r="BF92" s="147"/>
      <c r="BG92" s="147"/>
      <c r="BH92" s="147"/>
    </row>
    <row r="93" spans="1:60" outlineLevel="1" x14ac:dyDescent="0.2">
      <c r="A93" s="154"/>
      <c r="B93" s="155"/>
      <c r="C93" s="249" t="s">
        <v>1069</v>
      </c>
      <c r="D93" s="250"/>
      <c r="E93" s="250"/>
      <c r="F93" s="250"/>
      <c r="G93" s="250"/>
      <c r="H93" s="156"/>
      <c r="I93" s="156"/>
      <c r="J93" s="156"/>
      <c r="K93" s="156"/>
      <c r="L93" s="156"/>
      <c r="M93" s="156"/>
      <c r="N93" s="156"/>
      <c r="O93" s="156"/>
      <c r="P93" s="156"/>
      <c r="Q93" s="156"/>
      <c r="R93" s="156"/>
      <c r="S93" s="156"/>
      <c r="T93" s="156"/>
      <c r="U93" s="156"/>
      <c r="V93" s="156"/>
      <c r="W93" s="156"/>
      <c r="X93" s="156"/>
      <c r="Y93" s="147"/>
      <c r="Z93" s="147"/>
      <c r="AA93" s="147"/>
      <c r="AB93" s="147"/>
      <c r="AC93" s="147"/>
      <c r="AD93" s="147"/>
      <c r="AE93" s="147"/>
      <c r="AF93" s="147"/>
      <c r="AG93" s="147" t="s">
        <v>238</v>
      </c>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row>
    <row r="94" spans="1:60" outlineLevel="1" x14ac:dyDescent="0.2">
      <c r="A94" s="154"/>
      <c r="B94" s="155"/>
      <c r="C94" s="184" t="s">
        <v>511</v>
      </c>
      <c r="D94" s="159"/>
      <c r="E94" s="160"/>
      <c r="F94" s="161"/>
      <c r="G94" s="161"/>
      <c r="H94" s="156"/>
      <c r="I94" s="156"/>
      <c r="J94" s="156"/>
      <c r="K94" s="156"/>
      <c r="L94" s="156"/>
      <c r="M94" s="156"/>
      <c r="N94" s="156"/>
      <c r="O94" s="156"/>
      <c r="P94" s="156"/>
      <c r="Q94" s="156"/>
      <c r="R94" s="156"/>
      <c r="S94" s="156"/>
      <c r="T94" s="156"/>
      <c r="U94" s="156"/>
      <c r="V94" s="156"/>
      <c r="W94" s="156"/>
      <c r="X94" s="156"/>
      <c r="Y94" s="147"/>
      <c r="Z94" s="147"/>
      <c r="AA94" s="147"/>
      <c r="AB94" s="147"/>
      <c r="AC94" s="147"/>
      <c r="AD94" s="147"/>
      <c r="AE94" s="147"/>
      <c r="AF94" s="147"/>
      <c r="AG94" s="147" t="s">
        <v>238</v>
      </c>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row>
    <row r="95" spans="1:60" ht="22.5" outlineLevel="1" x14ac:dyDescent="0.2">
      <c r="A95" s="154"/>
      <c r="B95" s="155"/>
      <c r="C95" s="249" t="s">
        <v>1078</v>
      </c>
      <c r="D95" s="250"/>
      <c r="E95" s="250"/>
      <c r="F95" s="250"/>
      <c r="G95" s="250"/>
      <c r="H95" s="156"/>
      <c r="I95" s="156"/>
      <c r="J95" s="156"/>
      <c r="K95" s="156"/>
      <c r="L95" s="156"/>
      <c r="M95" s="156"/>
      <c r="N95" s="156"/>
      <c r="O95" s="156"/>
      <c r="P95" s="156"/>
      <c r="Q95" s="156"/>
      <c r="R95" s="156"/>
      <c r="S95" s="156"/>
      <c r="T95" s="156"/>
      <c r="U95" s="156"/>
      <c r="V95" s="156"/>
      <c r="W95" s="156"/>
      <c r="X95" s="156"/>
      <c r="Y95" s="147"/>
      <c r="Z95" s="147"/>
      <c r="AA95" s="147"/>
      <c r="AB95" s="147"/>
      <c r="AC95" s="147"/>
      <c r="AD95" s="147"/>
      <c r="AE95" s="147"/>
      <c r="AF95" s="147"/>
      <c r="AG95" s="147" t="s">
        <v>238</v>
      </c>
      <c r="AH95" s="147"/>
      <c r="AI95" s="147"/>
      <c r="AJ95" s="147"/>
      <c r="AK95" s="147"/>
      <c r="AL95" s="147"/>
      <c r="AM95" s="147"/>
      <c r="AN95" s="147"/>
      <c r="AO95" s="147"/>
      <c r="AP95" s="147"/>
      <c r="AQ95" s="147"/>
      <c r="AR95" s="147"/>
      <c r="AS95" s="147"/>
      <c r="AT95" s="147"/>
      <c r="AU95" s="147"/>
      <c r="AV95" s="147"/>
      <c r="AW95" s="147"/>
      <c r="AX95" s="147"/>
      <c r="AY95" s="147"/>
      <c r="AZ95" s="147"/>
      <c r="BA95" s="176" t="str">
        <f>C95</f>
        <v>- dodání  dílce  požadovaného  tvaru  a  vlastností,  jeho  skladování, včetně komplexní technologie výroby a montáže dílců, ošetření a ochrana dílců,</v>
      </c>
      <c r="BB95" s="147"/>
      <c r="BC95" s="147"/>
      <c r="BD95" s="147"/>
      <c r="BE95" s="147"/>
      <c r="BF95" s="147"/>
      <c r="BG95" s="147"/>
      <c r="BH95" s="147"/>
    </row>
    <row r="96" spans="1:60" outlineLevel="1" x14ac:dyDescent="0.2">
      <c r="A96" s="154"/>
      <c r="B96" s="155"/>
      <c r="C96" s="249" t="s">
        <v>852</v>
      </c>
      <c r="D96" s="250"/>
      <c r="E96" s="250"/>
      <c r="F96" s="250"/>
      <c r="G96" s="250"/>
      <c r="H96" s="156"/>
      <c r="I96" s="156"/>
      <c r="J96" s="156"/>
      <c r="K96" s="156"/>
      <c r="L96" s="156"/>
      <c r="M96" s="156"/>
      <c r="N96" s="156"/>
      <c r="O96" s="156"/>
      <c r="P96" s="156"/>
      <c r="Q96" s="156"/>
      <c r="R96" s="156"/>
      <c r="S96" s="156"/>
      <c r="T96" s="156"/>
      <c r="U96" s="156"/>
      <c r="V96" s="156"/>
      <c r="W96" s="156"/>
      <c r="X96" s="156"/>
      <c r="Y96" s="147"/>
      <c r="Z96" s="147"/>
      <c r="AA96" s="147"/>
      <c r="AB96" s="147"/>
      <c r="AC96" s="147"/>
      <c r="AD96" s="147"/>
      <c r="AE96" s="147"/>
      <c r="AF96" s="147"/>
      <c r="AG96" s="147" t="s">
        <v>238</v>
      </c>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row>
    <row r="97" spans="1:60" outlineLevel="1" x14ac:dyDescent="0.2">
      <c r="A97" s="154"/>
      <c r="B97" s="155"/>
      <c r="C97" s="249" t="s">
        <v>825</v>
      </c>
      <c r="D97" s="250"/>
      <c r="E97" s="250"/>
      <c r="F97" s="250"/>
      <c r="G97" s="250"/>
      <c r="H97" s="156"/>
      <c r="I97" s="156"/>
      <c r="J97" s="156"/>
      <c r="K97" s="156"/>
      <c r="L97" s="156"/>
      <c r="M97" s="156"/>
      <c r="N97" s="156"/>
      <c r="O97" s="156"/>
      <c r="P97" s="156"/>
      <c r="Q97" s="156"/>
      <c r="R97" s="156"/>
      <c r="S97" s="156"/>
      <c r="T97" s="156"/>
      <c r="U97" s="156"/>
      <c r="V97" s="156"/>
      <c r="W97" s="156"/>
      <c r="X97" s="156"/>
      <c r="Y97" s="147"/>
      <c r="Z97" s="147"/>
      <c r="AA97" s="147"/>
      <c r="AB97" s="147"/>
      <c r="AC97" s="147"/>
      <c r="AD97" s="147"/>
      <c r="AE97" s="147"/>
      <c r="AF97" s="147"/>
      <c r="AG97" s="147" t="s">
        <v>238</v>
      </c>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row>
    <row r="98" spans="1:60" outlineLevel="1" x14ac:dyDescent="0.2">
      <c r="A98" s="154"/>
      <c r="B98" s="155"/>
      <c r="C98" s="249" t="s">
        <v>826</v>
      </c>
      <c r="D98" s="250"/>
      <c r="E98" s="250"/>
      <c r="F98" s="250"/>
      <c r="G98" s="250"/>
      <c r="H98" s="156"/>
      <c r="I98" s="156"/>
      <c r="J98" s="156"/>
      <c r="K98" s="156"/>
      <c r="L98" s="156"/>
      <c r="M98" s="156"/>
      <c r="N98" s="156"/>
      <c r="O98" s="156"/>
      <c r="P98" s="156"/>
      <c r="Q98" s="156"/>
      <c r="R98" s="156"/>
      <c r="S98" s="156"/>
      <c r="T98" s="156"/>
      <c r="U98" s="156"/>
      <c r="V98" s="156"/>
      <c r="W98" s="156"/>
      <c r="X98" s="156"/>
      <c r="Y98" s="147"/>
      <c r="Z98" s="147"/>
      <c r="AA98" s="147"/>
      <c r="AB98" s="147"/>
      <c r="AC98" s="147"/>
      <c r="AD98" s="147"/>
      <c r="AE98" s="147"/>
      <c r="AF98" s="147"/>
      <c r="AG98" s="147" t="s">
        <v>238</v>
      </c>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row>
    <row r="99" spans="1:60" outlineLevel="1" x14ac:dyDescent="0.2">
      <c r="A99" s="154"/>
      <c r="B99" s="155"/>
      <c r="C99" s="249" t="s">
        <v>827</v>
      </c>
      <c r="D99" s="250"/>
      <c r="E99" s="250"/>
      <c r="F99" s="250"/>
      <c r="G99" s="250"/>
      <c r="H99" s="156"/>
      <c r="I99" s="156"/>
      <c r="J99" s="156"/>
      <c r="K99" s="156"/>
      <c r="L99" s="156"/>
      <c r="M99" s="156"/>
      <c r="N99" s="156"/>
      <c r="O99" s="156"/>
      <c r="P99" s="156"/>
      <c r="Q99" s="156"/>
      <c r="R99" s="156"/>
      <c r="S99" s="156"/>
      <c r="T99" s="156"/>
      <c r="U99" s="156"/>
      <c r="V99" s="156"/>
      <c r="W99" s="156"/>
      <c r="X99" s="156"/>
      <c r="Y99" s="147"/>
      <c r="Z99" s="147"/>
      <c r="AA99" s="147"/>
      <c r="AB99" s="147"/>
      <c r="AC99" s="147"/>
      <c r="AD99" s="147"/>
      <c r="AE99" s="147"/>
      <c r="AF99" s="147"/>
      <c r="AG99" s="147" t="s">
        <v>238</v>
      </c>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row>
    <row r="100" spans="1:60" outlineLevel="1" x14ac:dyDescent="0.2">
      <c r="A100" s="154"/>
      <c r="B100" s="155"/>
      <c r="C100" s="249" t="s">
        <v>828</v>
      </c>
      <c r="D100" s="250"/>
      <c r="E100" s="250"/>
      <c r="F100" s="250"/>
      <c r="G100" s="250"/>
      <c r="H100" s="156"/>
      <c r="I100" s="156"/>
      <c r="J100" s="156"/>
      <c r="K100" s="156"/>
      <c r="L100" s="156"/>
      <c r="M100" s="156"/>
      <c r="N100" s="156"/>
      <c r="O100" s="156"/>
      <c r="P100" s="156"/>
      <c r="Q100" s="156"/>
      <c r="R100" s="156"/>
      <c r="S100" s="156"/>
      <c r="T100" s="156"/>
      <c r="U100" s="156"/>
      <c r="V100" s="156"/>
      <c r="W100" s="156"/>
      <c r="X100" s="156"/>
      <c r="Y100" s="147"/>
      <c r="Z100" s="147"/>
      <c r="AA100" s="147"/>
      <c r="AB100" s="147"/>
      <c r="AC100" s="147"/>
      <c r="AD100" s="147"/>
      <c r="AE100" s="147"/>
      <c r="AF100" s="147"/>
      <c r="AG100" s="147" t="s">
        <v>238</v>
      </c>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row>
    <row r="101" spans="1:60" outlineLevel="1" x14ac:dyDescent="0.2">
      <c r="A101" s="154"/>
      <c r="B101" s="155"/>
      <c r="C101" s="249" t="s">
        <v>830</v>
      </c>
      <c r="D101" s="250"/>
      <c r="E101" s="250"/>
      <c r="F101" s="250"/>
      <c r="G101" s="250"/>
      <c r="H101" s="156"/>
      <c r="I101" s="156"/>
      <c r="J101" s="156"/>
      <c r="K101" s="156"/>
      <c r="L101" s="156"/>
      <c r="M101" s="156"/>
      <c r="N101" s="156"/>
      <c r="O101" s="156"/>
      <c r="P101" s="156"/>
      <c r="Q101" s="156"/>
      <c r="R101" s="156"/>
      <c r="S101" s="156"/>
      <c r="T101" s="156"/>
      <c r="U101" s="156"/>
      <c r="V101" s="156"/>
      <c r="W101" s="156"/>
      <c r="X101" s="156"/>
      <c r="Y101" s="147"/>
      <c r="Z101" s="147"/>
      <c r="AA101" s="147"/>
      <c r="AB101" s="147"/>
      <c r="AC101" s="147"/>
      <c r="AD101" s="147"/>
      <c r="AE101" s="147"/>
      <c r="AF101" s="147"/>
      <c r="AG101" s="147" t="s">
        <v>238</v>
      </c>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row>
    <row r="102" spans="1:60" outlineLevel="1" x14ac:dyDescent="0.2">
      <c r="A102" s="154"/>
      <c r="B102" s="155"/>
      <c r="C102" s="249" t="s">
        <v>831</v>
      </c>
      <c r="D102" s="250"/>
      <c r="E102" s="250"/>
      <c r="F102" s="250"/>
      <c r="G102" s="250"/>
      <c r="H102" s="156"/>
      <c r="I102" s="156"/>
      <c r="J102" s="156"/>
      <c r="K102" s="156"/>
      <c r="L102" s="156"/>
      <c r="M102" s="156"/>
      <c r="N102" s="156"/>
      <c r="O102" s="156"/>
      <c r="P102" s="156"/>
      <c r="Q102" s="156"/>
      <c r="R102" s="156"/>
      <c r="S102" s="156"/>
      <c r="T102" s="156"/>
      <c r="U102" s="156"/>
      <c r="V102" s="156"/>
      <c r="W102" s="156"/>
      <c r="X102" s="156"/>
      <c r="Y102" s="147"/>
      <c r="Z102" s="147"/>
      <c r="AA102" s="147"/>
      <c r="AB102" s="147"/>
      <c r="AC102" s="147"/>
      <c r="AD102" s="147"/>
      <c r="AE102" s="147"/>
      <c r="AF102" s="147"/>
      <c r="AG102" s="147" t="s">
        <v>238</v>
      </c>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row>
    <row r="103" spans="1:60" outlineLevel="1" x14ac:dyDescent="0.2">
      <c r="A103" s="154"/>
      <c r="B103" s="155"/>
      <c r="C103" s="249" t="s">
        <v>832</v>
      </c>
      <c r="D103" s="250"/>
      <c r="E103" s="250"/>
      <c r="F103" s="250"/>
      <c r="G103" s="250"/>
      <c r="H103" s="156"/>
      <c r="I103" s="156"/>
      <c r="J103" s="156"/>
      <c r="K103" s="156"/>
      <c r="L103" s="156"/>
      <c r="M103" s="156"/>
      <c r="N103" s="156"/>
      <c r="O103" s="156"/>
      <c r="P103" s="156"/>
      <c r="Q103" s="156"/>
      <c r="R103" s="156"/>
      <c r="S103" s="156"/>
      <c r="T103" s="156"/>
      <c r="U103" s="156"/>
      <c r="V103" s="156"/>
      <c r="W103" s="156"/>
      <c r="X103" s="156"/>
      <c r="Y103" s="147"/>
      <c r="Z103" s="147"/>
      <c r="AA103" s="147"/>
      <c r="AB103" s="147"/>
      <c r="AC103" s="147"/>
      <c r="AD103" s="147"/>
      <c r="AE103" s="147"/>
      <c r="AF103" s="147"/>
      <c r="AG103" s="147" t="s">
        <v>238</v>
      </c>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row>
    <row r="104" spans="1:60" ht="22.5" outlineLevel="1" x14ac:dyDescent="0.2">
      <c r="A104" s="154"/>
      <c r="B104" s="155"/>
      <c r="C104" s="249" t="s">
        <v>833</v>
      </c>
      <c r="D104" s="250"/>
      <c r="E104" s="250"/>
      <c r="F104" s="250"/>
      <c r="G104" s="250"/>
      <c r="H104" s="156"/>
      <c r="I104" s="156"/>
      <c r="J104" s="156"/>
      <c r="K104" s="156"/>
      <c r="L104" s="156"/>
      <c r="M104" s="156"/>
      <c r="N104" s="156"/>
      <c r="O104" s="156"/>
      <c r="P104" s="156"/>
      <c r="Q104" s="156"/>
      <c r="R104" s="156"/>
      <c r="S104" s="156"/>
      <c r="T104" s="156"/>
      <c r="U104" s="156"/>
      <c r="V104" s="156"/>
      <c r="W104" s="156"/>
      <c r="X104" s="156"/>
      <c r="Y104" s="147"/>
      <c r="Z104" s="147"/>
      <c r="AA104" s="147"/>
      <c r="AB104" s="147"/>
      <c r="AC104" s="147"/>
      <c r="AD104" s="147"/>
      <c r="AE104" s="147"/>
      <c r="AF104" s="147"/>
      <c r="AG104" s="147" t="s">
        <v>238</v>
      </c>
      <c r="AH104" s="147"/>
      <c r="AI104" s="147"/>
      <c r="AJ104" s="147"/>
      <c r="AK104" s="147"/>
      <c r="AL104" s="147"/>
      <c r="AM104" s="147"/>
      <c r="AN104" s="147"/>
      <c r="AO104" s="147"/>
      <c r="AP104" s="147"/>
      <c r="AQ104" s="147"/>
      <c r="AR104" s="147"/>
      <c r="AS104" s="147"/>
      <c r="AT104" s="147"/>
      <c r="AU104" s="147"/>
      <c r="AV104" s="147"/>
      <c r="AW104" s="147"/>
      <c r="AX104" s="147"/>
      <c r="AY104" s="147"/>
      <c r="AZ104" s="147"/>
      <c r="BA104" s="176" t="str">
        <f>C104</f>
        <v>- další práce dané případně specifikací k příslušnému prefabrik. dílci (úprava pohledových ploch, příp. rubových ploch, osazení měřících zařízení, zkoušení a měření dílců a pod.).</v>
      </c>
      <c r="BB104" s="147"/>
      <c r="BC104" s="147"/>
      <c r="BD104" s="147"/>
      <c r="BE104" s="147"/>
      <c r="BF104" s="147"/>
      <c r="BG104" s="147"/>
      <c r="BH104" s="147"/>
    </row>
    <row r="105" spans="1:60" outlineLevel="1" x14ac:dyDescent="0.2">
      <c r="A105" s="154"/>
      <c r="B105" s="155"/>
      <c r="C105" s="180" t="s">
        <v>1079</v>
      </c>
      <c r="D105" s="157"/>
      <c r="E105" s="158">
        <v>1</v>
      </c>
      <c r="F105" s="156"/>
      <c r="G105" s="156"/>
      <c r="H105" s="156"/>
      <c r="I105" s="156"/>
      <c r="J105" s="156"/>
      <c r="K105" s="156"/>
      <c r="L105" s="156"/>
      <c r="M105" s="156"/>
      <c r="N105" s="156"/>
      <c r="O105" s="156"/>
      <c r="P105" s="156"/>
      <c r="Q105" s="156"/>
      <c r="R105" s="156"/>
      <c r="S105" s="156"/>
      <c r="T105" s="156"/>
      <c r="U105" s="156"/>
      <c r="V105" s="156"/>
      <c r="W105" s="156"/>
      <c r="X105" s="156"/>
      <c r="Y105" s="147"/>
      <c r="Z105" s="147"/>
      <c r="AA105" s="147"/>
      <c r="AB105" s="147"/>
      <c r="AC105" s="147"/>
      <c r="AD105" s="147"/>
      <c r="AE105" s="147"/>
      <c r="AF105" s="147"/>
      <c r="AG105" s="147" t="s">
        <v>176</v>
      </c>
      <c r="AH105" s="147">
        <v>0</v>
      </c>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row>
    <row r="106" spans="1:60" outlineLevel="1" x14ac:dyDescent="0.2">
      <c r="A106" s="154"/>
      <c r="B106" s="155"/>
      <c r="C106" s="180" t="s">
        <v>1080</v>
      </c>
      <c r="D106" s="157"/>
      <c r="E106" s="158"/>
      <c r="F106" s="156"/>
      <c r="G106" s="156"/>
      <c r="H106" s="156"/>
      <c r="I106" s="156"/>
      <c r="J106" s="156"/>
      <c r="K106" s="156"/>
      <c r="L106" s="156"/>
      <c r="M106" s="156"/>
      <c r="N106" s="156"/>
      <c r="O106" s="156"/>
      <c r="P106" s="156"/>
      <c r="Q106" s="156"/>
      <c r="R106" s="156"/>
      <c r="S106" s="156"/>
      <c r="T106" s="156"/>
      <c r="U106" s="156"/>
      <c r="V106" s="156"/>
      <c r="W106" s="156"/>
      <c r="X106" s="156"/>
      <c r="Y106" s="147"/>
      <c r="Z106" s="147"/>
      <c r="AA106" s="147"/>
      <c r="AB106" s="147"/>
      <c r="AC106" s="147"/>
      <c r="AD106" s="147"/>
      <c r="AE106" s="147"/>
      <c r="AF106" s="147"/>
      <c r="AG106" s="147" t="s">
        <v>176</v>
      </c>
      <c r="AH106" s="147">
        <v>0</v>
      </c>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row>
    <row r="107" spans="1:60" outlineLevel="1" x14ac:dyDescent="0.2">
      <c r="A107" s="154"/>
      <c r="B107" s="155"/>
      <c r="C107" s="241"/>
      <c r="D107" s="242"/>
      <c r="E107" s="242"/>
      <c r="F107" s="242"/>
      <c r="G107" s="242"/>
      <c r="H107" s="156"/>
      <c r="I107" s="156"/>
      <c r="J107" s="156"/>
      <c r="K107" s="156"/>
      <c r="L107" s="156"/>
      <c r="M107" s="156"/>
      <c r="N107" s="156"/>
      <c r="O107" s="156"/>
      <c r="P107" s="156"/>
      <c r="Q107" s="156"/>
      <c r="R107" s="156"/>
      <c r="S107" s="156"/>
      <c r="T107" s="156"/>
      <c r="U107" s="156"/>
      <c r="V107" s="156"/>
      <c r="W107" s="156"/>
      <c r="X107" s="156"/>
      <c r="Y107" s="147"/>
      <c r="Z107" s="147"/>
      <c r="AA107" s="147"/>
      <c r="AB107" s="147"/>
      <c r="AC107" s="147"/>
      <c r="AD107" s="147"/>
      <c r="AE107" s="147"/>
      <c r="AF107" s="147"/>
      <c r="AG107" s="147" t="s">
        <v>178</v>
      </c>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row>
    <row r="108" spans="1:60" x14ac:dyDescent="0.2">
      <c r="A108" s="163" t="s">
        <v>163</v>
      </c>
      <c r="B108" s="164" t="s">
        <v>90</v>
      </c>
      <c r="C108" s="178" t="s">
        <v>91</v>
      </c>
      <c r="D108" s="165"/>
      <c r="E108" s="166"/>
      <c r="F108" s="167"/>
      <c r="G108" s="167">
        <f>SUMIF(AG109:AG116,"&lt;&gt;NOR",G109:G116)</f>
        <v>0</v>
      </c>
      <c r="H108" s="167"/>
      <c r="I108" s="167">
        <f>SUM(I109:I116)</f>
        <v>0</v>
      </c>
      <c r="J108" s="167"/>
      <c r="K108" s="167">
        <f>SUM(K109:K116)</f>
        <v>0</v>
      </c>
      <c r="L108" s="167"/>
      <c r="M108" s="167">
        <f>SUM(M109:M116)</f>
        <v>0</v>
      </c>
      <c r="N108" s="167"/>
      <c r="O108" s="167">
        <f>SUM(O109:O116)</f>
        <v>2.4900000000000002</v>
      </c>
      <c r="P108" s="167"/>
      <c r="Q108" s="167">
        <f>SUM(Q109:Q116)</f>
        <v>0</v>
      </c>
      <c r="R108" s="167"/>
      <c r="S108" s="167"/>
      <c r="T108" s="168"/>
      <c r="U108" s="162"/>
      <c r="V108" s="162">
        <f>SUM(V109:V116)</f>
        <v>0</v>
      </c>
      <c r="W108" s="162"/>
      <c r="X108" s="162"/>
      <c r="AG108" t="s">
        <v>164</v>
      </c>
    </row>
    <row r="109" spans="1:60" outlineLevel="1" x14ac:dyDescent="0.2">
      <c r="A109" s="169">
        <v>10</v>
      </c>
      <c r="B109" s="170" t="s">
        <v>1081</v>
      </c>
      <c r="C109" s="179" t="s">
        <v>1082</v>
      </c>
      <c r="D109" s="171" t="s">
        <v>355</v>
      </c>
      <c r="E109" s="172">
        <v>1.4628000000000001</v>
      </c>
      <c r="F109" s="173"/>
      <c r="G109" s="174">
        <f>ROUND(E109*F109,2)</f>
        <v>0</v>
      </c>
      <c r="H109" s="173"/>
      <c r="I109" s="174">
        <f>ROUND(E109*H109,2)</f>
        <v>0</v>
      </c>
      <c r="J109" s="173"/>
      <c r="K109" s="174">
        <f>ROUND(E109*J109,2)</f>
        <v>0</v>
      </c>
      <c r="L109" s="174">
        <v>21</v>
      </c>
      <c r="M109" s="174">
        <f>G109*(1+L109/100)</f>
        <v>0</v>
      </c>
      <c r="N109" s="174">
        <v>1.7034</v>
      </c>
      <c r="O109" s="174">
        <f>ROUND(E109*N109,2)</f>
        <v>2.4900000000000002</v>
      </c>
      <c r="P109" s="174">
        <v>0</v>
      </c>
      <c r="Q109" s="174">
        <f>ROUND(E109*P109,2)</f>
        <v>0</v>
      </c>
      <c r="R109" s="174"/>
      <c r="S109" s="174" t="s">
        <v>169</v>
      </c>
      <c r="T109" s="175" t="s">
        <v>170</v>
      </c>
      <c r="U109" s="156">
        <v>0</v>
      </c>
      <c r="V109" s="156">
        <f>ROUND(E109*U109,2)</f>
        <v>0</v>
      </c>
      <c r="W109" s="156"/>
      <c r="X109" s="156" t="s">
        <v>356</v>
      </c>
      <c r="Y109" s="147"/>
      <c r="Z109" s="147"/>
      <c r="AA109" s="147"/>
      <c r="AB109" s="147"/>
      <c r="AC109" s="147"/>
      <c r="AD109" s="147"/>
      <c r="AE109" s="147"/>
      <c r="AF109" s="147"/>
      <c r="AG109" s="147" t="s">
        <v>357</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row>
    <row r="110" spans="1:60" outlineLevel="1" x14ac:dyDescent="0.2">
      <c r="A110" s="154"/>
      <c r="B110" s="155"/>
      <c r="C110" s="247" t="s">
        <v>1083</v>
      </c>
      <c r="D110" s="248"/>
      <c r="E110" s="248"/>
      <c r="F110" s="248"/>
      <c r="G110" s="248"/>
      <c r="H110" s="156"/>
      <c r="I110" s="156"/>
      <c r="J110" s="156"/>
      <c r="K110" s="156"/>
      <c r="L110" s="156"/>
      <c r="M110" s="156"/>
      <c r="N110" s="156"/>
      <c r="O110" s="156"/>
      <c r="P110" s="156"/>
      <c r="Q110" s="156"/>
      <c r="R110" s="156"/>
      <c r="S110" s="156"/>
      <c r="T110" s="156"/>
      <c r="U110" s="156"/>
      <c r="V110" s="156"/>
      <c r="W110" s="156"/>
      <c r="X110" s="156"/>
      <c r="Y110" s="147"/>
      <c r="Z110" s="147"/>
      <c r="AA110" s="147"/>
      <c r="AB110" s="147"/>
      <c r="AC110" s="147"/>
      <c r="AD110" s="147"/>
      <c r="AE110" s="147"/>
      <c r="AF110" s="147"/>
      <c r="AG110" s="147" t="s">
        <v>238</v>
      </c>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row>
    <row r="111" spans="1:60" outlineLevel="1" x14ac:dyDescent="0.2">
      <c r="A111" s="154"/>
      <c r="B111" s="155"/>
      <c r="C111" s="249" t="s">
        <v>456</v>
      </c>
      <c r="D111" s="250"/>
      <c r="E111" s="250"/>
      <c r="F111" s="250"/>
      <c r="G111" s="250"/>
      <c r="H111" s="156"/>
      <c r="I111" s="156"/>
      <c r="J111" s="156"/>
      <c r="K111" s="156"/>
      <c r="L111" s="156"/>
      <c r="M111" s="156"/>
      <c r="N111" s="156"/>
      <c r="O111" s="156"/>
      <c r="P111" s="156"/>
      <c r="Q111" s="156"/>
      <c r="R111" s="156"/>
      <c r="S111" s="156"/>
      <c r="T111" s="156"/>
      <c r="U111" s="156"/>
      <c r="V111" s="156"/>
      <c r="W111" s="156"/>
      <c r="X111" s="156"/>
      <c r="Y111" s="147"/>
      <c r="Z111" s="147"/>
      <c r="AA111" s="147"/>
      <c r="AB111" s="147"/>
      <c r="AC111" s="147"/>
      <c r="AD111" s="147"/>
      <c r="AE111" s="147"/>
      <c r="AF111" s="147"/>
      <c r="AG111" s="147" t="s">
        <v>238</v>
      </c>
      <c r="AH111" s="147"/>
      <c r="AI111" s="147"/>
      <c r="AJ111" s="147"/>
      <c r="AK111" s="147"/>
      <c r="AL111" s="147"/>
      <c r="AM111" s="147"/>
      <c r="AN111" s="147"/>
      <c r="AO111" s="147"/>
      <c r="AP111" s="147"/>
      <c r="AQ111" s="147"/>
      <c r="AR111" s="147"/>
      <c r="AS111" s="147"/>
      <c r="AT111" s="147"/>
      <c r="AU111" s="147"/>
      <c r="AV111" s="147"/>
      <c r="AW111" s="147"/>
      <c r="AX111" s="147"/>
      <c r="AY111" s="147"/>
      <c r="AZ111" s="147"/>
      <c r="BA111" s="176" t="str">
        <f>C111</f>
        <v>položka zahrnuje dodávku předepsaného kameniva, mimostaveništní a vnitrostaveništní dopravu a jeho uložení</v>
      </c>
      <c r="BB111" s="147"/>
      <c r="BC111" s="147"/>
      <c r="BD111" s="147"/>
      <c r="BE111" s="147"/>
      <c r="BF111" s="147"/>
      <c r="BG111" s="147"/>
      <c r="BH111" s="147"/>
    </row>
    <row r="112" spans="1:60" outlineLevel="1" x14ac:dyDescent="0.2">
      <c r="A112" s="154"/>
      <c r="B112" s="155"/>
      <c r="C112" s="249" t="s">
        <v>457</v>
      </c>
      <c r="D112" s="250"/>
      <c r="E112" s="250"/>
      <c r="F112" s="250"/>
      <c r="G112" s="250"/>
      <c r="H112" s="156"/>
      <c r="I112" s="156"/>
      <c r="J112" s="156"/>
      <c r="K112" s="156"/>
      <c r="L112" s="156"/>
      <c r="M112" s="156"/>
      <c r="N112" s="156"/>
      <c r="O112" s="156"/>
      <c r="P112" s="156"/>
      <c r="Q112" s="156"/>
      <c r="R112" s="156"/>
      <c r="S112" s="156"/>
      <c r="T112" s="156"/>
      <c r="U112" s="156"/>
      <c r="V112" s="156"/>
      <c r="W112" s="156"/>
      <c r="X112" s="156"/>
      <c r="Y112" s="147"/>
      <c r="Z112" s="147"/>
      <c r="AA112" s="147"/>
      <c r="AB112" s="147"/>
      <c r="AC112" s="147"/>
      <c r="AD112" s="147"/>
      <c r="AE112" s="147"/>
      <c r="AF112" s="147"/>
      <c r="AG112" s="147" t="s">
        <v>238</v>
      </c>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row>
    <row r="113" spans="1:60" outlineLevel="1" x14ac:dyDescent="0.2">
      <c r="A113" s="154"/>
      <c r="B113" s="155"/>
      <c r="C113" s="180" t="s">
        <v>1084</v>
      </c>
      <c r="D113" s="157"/>
      <c r="E113" s="158">
        <v>0.91479999999999995</v>
      </c>
      <c r="F113" s="156"/>
      <c r="G113" s="156"/>
      <c r="H113" s="156"/>
      <c r="I113" s="156"/>
      <c r="J113" s="156"/>
      <c r="K113" s="156"/>
      <c r="L113" s="156"/>
      <c r="M113" s="156"/>
      <c r="N113" s="156"/>
      <c r="O113" s="156"/>
      <c r="P113" s="156"/>
      <c r="Q113" s="156"/>
      <c r="R113" s="156"/>
      <c r="S113" s="156"/>
      <c r="T113" s="156"/>
      <c r="U113" s="156"/>
      <c r="V113" s="156"/>
      <c r="W113" s="156"/>
      <c r="X113" s="156"/>
      <c r="Y113" s="147"/>
      <c r="Z113" s="147"/>
      <c r="AA113" s="147"/>
      <c r="AB113" s="147"/>
      <c r="AC113" s="147"/>
      <c r="AD113" s="147"/>
      <c r="AE113" s="147"/>
      <c r="AF113" s="147"/>
      <c r="AG113" s="147" t="s">
        <v>176</v>
      </c>
      <c r="AH113" s="147">
        <v>0</v>
      </c>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row>
    <row r="114" spans="1:60" outlineLevel="1" x14ac:dyDescent="0.2">
      <c r="A114" s="154"/>
      <c r="B114" s="155"/>
      <c r="C114" s="180" t="s">
        <v>1085</v>
      </c>
      <c r="D114" s="157"/>
      <c r="E114" s="158">
        <v>0.38800000000000001</v>
      </c>
      <c r="F114" s="156"/>
      <c r="G114" s="156"/>
      <c r="H114" s="156"/>
      <c r="I114" s="156"/>
      <c r="J114" s="156"/>
      <c r="K114" s="156"/>
      <c r="L114" s="156"/>
      <c r="M114" s="156"/>
      <c r="N114" s="156"/>
      <c r="O114" s="156"/>
      <c r="P114" s="156"/>
      <c r="Q114" s="156"/>
      <c r="R114" s="156"/>
      <c r="S114" s="156"/>
      <c r="T114" s="156"/>
      <c r="U114" s="156"/>
      <c r="V114" s="156"/>
      <c r="W114" s="156"/>
      <c r="X114" s="156"/>
      <c r="Y114" s="147"/>
      <c r="Z114" s="147"/>
      <c r="AA114" s="147"/>
      <c r="AB114" s="147"/>
      <c r="AC114" s="147"/>
      <c r="AD114" s="147"/>
      <c r="AE114" s="147"/>
      <c r="AF114" s="147"/>
      <c r="AG114" s="147" t="s">
        <v>176</v>
      </c>
      <c r="AH114" s="147">
        <v>0</v>
      </c>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row>
    <row r="115" spans="1:60" outlineLevel="1" x14ac:dyDescent="0.2">
      <c r="A115" s="154"/>
      <c r="B115" s="155"/>
      <c r="C115" s="180" t="s">
        <v>1086</v>
      </c>
      <c r="D115" s="157"/>
      <c r="E115" s="158">
        <v>0.16</v>
      </c>
      <c r="F115" s="156"/>
      <c r="G115" s="156"/>
      <c r="H115" s="156"/>
      <c r="I115" s="156"/>
      <c r="J115" s="156"/>
      <c r="K115" s="156"/>
      <c r="L115" s="156"/>
      <c r="M115" s="156"/>
      <c r="N115" s="156"/>
      <c r="O115" s="156"/>
      <c r="P115" s="156"/>
      <c r="Q115" s="156"/>
      <c r="R115" s="156"/>
      <c r="S115" s="156"/>
      <c r="T115" s="156"/>
      <c r="U115" s="156"/>
      <c r="V115" s="156"/>
      <c r="W115" s="156"/>
      <c r="X115" s="156"/>
      <c r="Y115" s="147"/>
      <c r="Z115" s="147"/>
      <c r="AA115" s="147"/>
      <c r="AB115" s="147"/>
      <c r="AC115" s="147"/>
      <c r="AD115" s="147"/>
      <c r="AE115" s="147"/>
      <c r="AF115" s="147"/>
      <c r="AG115" s="147" t="s">
        <v>176</v>
      </c>
      <c r="AH115" s="147">
        <v>0</v>
      </c>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row>
    <row r="116" spans="1:60" outlineLevel="1" x14ac:dyDescent="0.2">
      <c r="A116" s="154"/>
      <c r="B116" s="155"/>
      <c r="C116" s="241"/>
      <c r="D116" s="242"/>
      <c r="E116" s="242"/>
      <c r="F116" s="242"/>
      <c r="G116" s="242"/>
      <c r="H116" s="156"/>
      <c r="I116" s="156"/>
      <c r="J116" s="156"/>
      <c r="K116" s="156"/>
      <c r="L116" s="156"/>
      <c r="M116" s="156"/>
      <c r="N116" s="156"/>
      <c r="O116" s="156"/>
      <c r="P116" s="156"/>
      <c r="Q116" s="156"/>
      <c r="R116" s="156"/>
      <c r="S116" s="156"/>
      <c r="T116" s="156"/>
      <c r="U116" s="156"/>
      <c r="V116" s="156"/>
      <c r="W116" s="156"/>
      <c r="X116" s="156"/>
      <c r="Y116" s="147"/>
      <c r="Z116" s="147"/>
      <c r="AA116" s="147"/>
      <c r="AB116" s="147"/>
      <c r="AC116" s="147"/>
      <c r="AD116" s="147"/>
      <c r="AE116" s="147"/>
      <c r="AF116" s="147"/>
      <c r="AG116" s="147" t="s">
        <v>178</v>
      </c>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row>
    <row r="117" spans="1:60" x14ac:dyDescent="0.2">
      <c r="A117" s="163" t="s">
        <v>163</v>
      </c>
      <c r="B117" s="164" t="s">
        <v>104</v>
      </c>
      <c r="C117" s="178" t="s">
        <v>105</v>
      </c>
      <c r="D117" s="165"/>
      <c r="E117" s="166"/>
      <c r="F117" s="167"/>
      <c r="G117" s="167">
        <f>SUMIF(AG118:AG130,"&lt;&gt;NOR",G118:G130)</f>
        <v>0</v>
      </c>
      <c r="H117" s="167"/>
      <c r="I117" s="167">
        <f>SUM(I118:I130)</f>
        <v>0</v>
      </c>
      <c r="J117" s="167"/>
      <c r="K117" s="167">
        <f>SUM(K118:K130)</f>
        <v>0</v>
      </c>
      <c r="L117" s="167"/>
      <c r="M117" s="167">
        <f>SUM(M118:M130)</f>
        <v>0</v>
      </c>
      <c r="N117" s="167"/>
      <c r="O117" s="167">
        <f>SUM(O118:O130)</f>
        <v>0</v>
      </c>
      <c r="P117" s="167"/>
      <c r="Q117" s="167">
        <f>SUM(Q118:Q130)</f>
        <v>0</v>
      </c>
      <c r="R117" s="167"/>
      <c r="S117" s="167"/>
      <c r="T117" s="168"/>
      <c r="U117" s="162"/>
      <c r="V117" s="162">
        <f>SUM(V118:V130)</f>
        <v>0</v>
      </c>
      <c r="W117" s="162"/>
      <c r="X117" s="162"/>
      <c r="AG117" t="s">
        <v>164</v>
      </c>
    </row>
    <row r="118" spans="1:60" outlineLevel="1" x14ac:dyDescent="0.2">
      <c r="A118" s="169">
        <v>11</v>
      </c>
      <c r="B118" s="170" t="s">
        <v>865</v>
      </c>
      <c r="C118" s="179" t="s">
        <v>866</v>
      </c>
      <c r="D118" s="171" t="s">
        <v>400</v>
      </c>
      <c r="E118" s="172">
        <v>1</v>
      </c>
      <c r="F118" s="173"/>
      <c r="G118" s="174">
        <f>ROUND(E118*F118,2)</f>
        <v>0</v>
      </c>
      <c r="H118" s="173"/>
      <c r="I118" s="174">
        <f>ROUND(E118*H118,2)</f>
        <v>0</v>
      </c>
      <c r="J118" s="173"/>
      <c r="K118" s="174">
        <f>ROUND(E118*J118,2)</f>
        <v>0</v>
      </c>
      <c r="L118" s="174">
        <v>21</v>
      </c>
      <c r="M118" s="174">
        <f>G118*(1+L118/100)</f>
        <v>0</v>
      </c>
      <c r="N118" s="174">
        <v>0</v>
      </c>
      <c r="O118" s="174">
        <f>ROUND(E118*N118,2)</f>
        <v>0</v>
      </c>
      <c r="P118" s="174">
        <v>0</v>
      </c>
      <c r="Q118" s="174">
        <f>ROUND(E118*P118,2)</f>
        <v>0</v>
      </c>
      <c r="R118" s="174"/>
      <c r="S118" s="174" t="s">
        <v>287</v>
      </c>
      <c r="T118" s="175" t="s">
        <v>306</v>
      </c>
      <c r="U118" s="156">
        <v>0</v>
      </c>
      <c r="V118" s="156">
        <f>ROUND(E118*U118,2)</f>
        <v>0</v>
      </c>
      <c r="W118" s="156"/>
      <c r="X118" s="156" t="s">
        <v>356</v>
      </c>
      <c r="Y118" s="147"/>
      <c r="Z118" s="147"/>
      <c r="AA118" s="147"/>
      <c r="AB118" s="147"/>
      <c r="AC118" s="147"/>
      <c r="AD118" s="147"/>
      <c r="AE118" s="147"/>
      <c r="AF118" s="147"/>
      <c r="AG118" s="147" t="s">
        <v>357</v>
      </c>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row>
    <row r="119" spans="1:60" outlineLevel="1" x14ac:dyDescent="0.2">
      <c r="A119" s="154"/>
      <c r="B119" s="155"/>
      <c r="C119" s="247" t="s">
        <v>867</v>
      </c>
      <c r="D119" s="248"/>
      <c r="E119" s="248"/>
      <c r="F119" s="248"/>
      <c r="G119" s="248"/>
      <c r="H119" s="156"/>
      <c r="I119" s="156"/>
      <c r="J119" s="156"/>
      <c r="K119" s="156"/>
      <c r="L119" s="156"/>
      <c r="M119" s="156"/>
      <c r="N119" s="156"/>
      <c r="O119" s="156"/>
      <c r="P119" s="156"/>
      <c r="Q119" s="156"/>
      <c r="R119" s="156"/>
      <c r="S119" s="156"/>
      <c r="T119" s="156"/>
      <c r="U119" s="156"/>
      <c r="V119" s="156"/>
      <c r="W119" s="156"/>
      <c r="X119" s="156"/>
      <c r="Y119" s="147"/>
      <c r="Z119" s="147"/>
      <c r="AA119" s="147"/>
      <c r="AB119" s="147"/>
      <c r="AC119" s="147"/>
      <c r="AD119" s="147"/>
      <c r="AE119" s="147"/>
      <c r="AF119" s="147"/>
      <c r="AG119" s="147" t="s">
        <v>238</v>
      </c>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row>
    <row r="120" spans="1:60" outlineLevel="1" x14ac:dyDescent="0.2">
      <c r="A120" s="154"/>
      <c r="B120" s="155"/>
      <c r="C120" s="249" t="s">
        <v>1087</v>
      </c>
      <c r="D120" s="250"/>
      <c r="E120" s="250"/>
      <c r="F120" s="250"/>
      <c r="G120" s="250"/>
      <c r="H120" s="156"/>
      <c r="I120" s="156"/>
      <c r="J120" s="156"/>
      <c r="K120" s="156"/>
      <c r="L120" s="156"/>
      <c r="M120" s="156"/>
      <c r="N120" s="156"/>
      <c r="O120" s="156"/>
      <c r="P120" s="156"/>
      <c r="Q120" s="156"/>
      <c r="R120" s="156"/>
      <c r="S120" s="156"/>
      <c r="T120" s="156"/>
      <c r="U120" s="156"/>
      <c r="V120" s="156"/>
      <c r="W120" s="156"/>
      <c r="X120" s="156"/>
      <c r="Y120" s="147"/>
      <c r="Z120" s="147"/>
      <c r="AA120" s="147"/>
      <c r="AB120" s="147"/>
      <c r="AC120" s="147"/>
      <c r="AD120" s="147"/>
      <c r="AE120" s="147"/>
      <c r="AF120" s="147"/>
      <c r="AG120" s="147" t="s">
        <v>238</v>
      </c>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row>
    <row r="121" spans="1:60" outlineLevel="1" x14ac:dyDescent="0.2">
      <c r="A121" s="154"/>
      <c r="B121" s="155"/>
      <c r="C121" s="184" t="s">
        <v>511</v>
      </c>
      <c r="D121" s="159"/>
      <c r="E121" s="160"/>
      <c r="F121" s="161"/>
      <c r="G121" s="161"/>
      <c r="H121" s="156"/>
      <c r="I121" s="156"/>
      <c r="J121" s="156"/>
      <c r="K121" s="156"/>
      <c r="L121" s="156"/>
      <c r="M121" s="156"/>
      <c r="N121" s="156"/>
      <c r="O121" s="156"/>
      <c r="P121" s="156"/>
      <c r="Q121" s="156"/>
      <c r="R121" s="156"/>
      <c r="S121" s="156"/>
      <c r="T121" s="156"/>
      <c r="U121" s="156"/>
      <c r="V121" s="156"/>
      <c r="W121" s="156"/>
      <c r="X121" s="156"/>
      <c r="Y121" s="147"/>
      <c r="Z121" s="147"/>
      <c r="AA121" s="147"/>
      <c r="AB121" s="147"/>
      <c r="AC121" s="147"/>
      <c r="AD121" s="147"/>
      <c r="AE121" s="147"/>
      <c r="AF121" s="147"/>
      <c r="AG121" s="147" t="s">
        <v>238</v>
      </c>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row>
    <row r="122" spans="1:60" ht="22.5" outlineLevel="1" x14ac:dyDescent="0.2">
      <c r="A122" s="154"/>
      <c r="B122" s="155"/>
      <c r="C122" s="249" t="s">
        <v>869</v>
      </c>
      <c r="D122" s="250"/>
      <c r="E122" s="250"/>
      <c r="F122" s="250"/>
      <c r="G122" s="250"/>
      <c r="H122" s="156"/>
      <c r="I122" s="156"/>
      <c r="J122" s="156"/>
      <c r="K122" s="156"/>
      <c r="L122" s="156"/>
      <c r="M122" s="156"/>
      <c r="N122" s="156"/>
      <c r="O122" s="156"/>
      <c r="P122" s="156"/>
      <c r="Q122" s="156"/>
      <c r="R122" s="156"/>
      <c r="S122" s="156"/>
      <c r="T122" s="156"/>
      <c r="U122" s="156"/>
      <c r="V122" s="156"/>
      <c r="W122" s="156"/>
      <c r="X122" s="156"/>
      <c r="Y122" s="147"/>
      <c r="Z122" s="147"/>
      <c r="AA122" s="147"/>
      <c r="AB122" s="147"/>
      <c r="AC122" s="147"/>
      <c r="AD122" s="147"/>
      <c r="AE122" s="147"/>
      <c r="AF122" s="147"/>
      <c r="AG122" s="147" t="s">
        <v>238</v>
      </c>
      <c r="AH122" s="147"/>
      <c r="AI122" s="147"/>
      <c r="AJ122" s="147"/>
      <c r="AK122" s="147"/>
      <c r="AL122" s="147"/>
      <c r="AM122" s="147"/>
      <c r="AN122" s="147"/>
      <c r="AO122" s="147"/>
      <c r="AP122" s="147"/>
      <c r="AQ122" s="147"/>
      <c r="AR122" s="147"/>
      <c r="AS122" s="147"/>
      <c r="AT122" s="147"/>
      <c r="AU122" s="147"/>
      <c r="AV122" s="147"/>
      <c r="AW122" s="147"/>
      <c r="AX122" s="147"/>
      <c r="AY122" s="147"/>
      <c r="AZ122" s="147"/>
      <c r="BA122" s="176" t="str">
        <f>C122</f>
        <v>- dodání PD na  dílce  požadovaného  tvaru  a  vlastností,  návrh jeho  skladování,  dopravy  a  osazení  do  definitivní polohy, včetně komplexní technologie výroby a montáže dílců, ošetření a ochrana dílců,</v>
      </c>
      <c r="BB122" s="147"/>
      <c r="BC122" s="147"/>
      <c r="BD122" s="147"/>
      <c r="BE122" s="147"/>
      <c r="BF122" s="147"/>
      <c r="BG122" s="147"/>
      <c r="BH122" s="147"/>
    </row>
    <row r="123" spans="1:60" outlineLevel="1" x14ac:dyDescent="0.2">
      <c r="A123" s="154"/>
      <c r="B123" s="155"/>
      <c r="C123" s="249" t="s">
        <v>852</v>
      </c>
      <c r="D123" s="250"/>
      <c r="E123" s="250"/>
      <c r="F123" s="250"/>
      <c r="G123" s="250"/>
      <c r="H123" s="156"/>
      <c r="I123" s="156"/>
      <c r="J123" s="156"/>
      <c r="K123" s="156"/>
      <c r="L123" s="156"/>
      <c r="M123" s="156"/>
      <c r="N123" s="156"/>
      <c r="O123" s="156"/>
      <c r="P123" s="156"/>
      <c r="Q123" s="156"/>
      <c r="R123" s="156"/>
      <c r="S123" s="156"/>
      <c r="T123" s="156"/>
      <c r="U123" s="156"/>
      <c r="V123" s="156"/>
      <c r="W123" s="156"/>
      <c r="X123" s="156"/>
      <c r="Y123" s="147"/>
      <c r="Z123" s="147"/>
      <c r="AA123" s="147"/>
      <c r="AB123" s="147"/>
      <c r="AC123" s="147"/>
      <c r="AD123" s="147"/>
      <c r="AE123" s="147"/>
      <c r="AF123" s="147"/>
      <c r="AG123" s="147" t="s">
        <v>238</v>
      </c>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row>
    <row r="124" spans="1:60" outlineLevel="1" x14ac:dyDescent="0.2">
      <c r="A124" s="154"/>
      <c r="B124" s="155"/>
      <c r="C124" s="249" t="s">
        <v>870</v>
      </c>
      <c r="D124" s="250"/>
      <c r="E124" s="250"/>
      <c r="F124" s="250"/>
      <c r="G124" s="250"/>
      <c r="H124" s="156"/>
      <c r="I124" s="156"/>
      <c r="J124" s="156"/>
      <c r="K124" s="156"/>
      <c r="L124" s="156"/>
      <c r="M124" s="156"/>
      <c r="N124" s="156"/>
      <c r="O124" s="156"/>
      <c r="P124" s="156"/>
      <c r="Q124" s="156"/>
      <c r="R124" s="156"/>
      <c r="S124" s="156"/>
      <c r="T124" s="156"/>
      <c r="U124" s="156"/>
      <c r="V124" s="156"/>
      <c r="W124" s="156"/>
      <c r="X124" s="156"/>
      <c r="Y124" s="147"/>
      <c r="Z124" s="147"/>
      <c r="AA124" s="147"/>
      <c r="AB124" s="147"/>
      <c r="AC124" s="147"/>
      <c r="AD124" s="147"/>
      <c r="AE124" s="147"/>
      <c r="AF124" s="147"/>
      <c r="AG124" s="147" t="s">
        <v>238</v>
      </c>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row>
    <row r="125" spans="1:60" outlineLevel="1" x14ac:dyDescent="0.2">
      <c r="A125" s="154"/>
      <c r="B125" s="155"/>
      <c r="C125" s="249" t="s">
        <v>871</v>
      </c>
      <c r="D125" s="250"/>
      <c r="E125" s="250"/>
      <c r="F125" s="250"/>
      <c r="G125" s="250"/>
      <c r="H125" s="156"/>
      <c r="I125" s="156"/>
      <c r="J125" s="156"/>
      <c r="K125" s="156"/>
      <c r="L125" s="156"/>
      <c r="M125" s="156"/>
      <c r="N125" s="156"/>
      <c r="O125" s="156"/>
      <c r="P125" s="156"/>
      <c r="Q125" s="156"/>
      <c r="R125" s="156"/>
      <c r="S125" s="156"/>
      <c r="T125" s="156"/>
      <c r="U125" s="156"/>
      <c r="V125" s="156"/>
      <c r="W125" s="156"/>
      <c r="X125" s="156"/>
      <c r="Y125" s="147"/>
      <c r="Z125" s="147"/>
      <c r="AA125" s="147"/>
      <c r="AB125" s="147"/>
      <c r="AC125" s="147"/>
      <c r="AD125" s="147"/>
      <c r="AE125" s="147"/>
      <c r="AF125" s="147"/>
      <c r="AG125" s="147" t="s">
        <v>238</v>
      </c>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row>
    <row r="126" spans="1:60" outlineLevel="1" x14ac:dyDescent="0.2">
      <c r="A126" s="154"/>
      <c r="B126" s="155"/>
      <c r="C126" s="249" t="s">
        <v>872</v>
      </c>
      <c r="D126" s="250"/>
      <c r="E126" s="250"/>
      <c r="F126" s="250"/>
      <c r="G126" s="250"/>
      <c r="H126" s="156"/>
      <c r="I126" s="156"/>
      <c r="J126" s="156"/>
      <c r="K126" s="156"/>
      <c r="L126" s="156"/>
      <c r="M126" s="156"/>
      <c r="N126" s="156"/>
      <c r="O126" s="156"/>
      <c r="P126" s="156"/>
      <c r="Q126" s="156"/>
      <c r="R126" s="156"/>
      <c r="S126" s="156"/>
      <c r="T126" s="156"/>
      <c r="U126" s="156"/>
      <c r="V126" s="156"/>
      <c r="W126" s="156"/>
      <c r="X126" s="156"/>
      <c r="Y126" s="147"/>
      <c r="Z126" s="147"/>
      <c r="AA126" s="147"/>
      <c r="AB126" s="147"/>
      <c r="AC126" s="147"/>
      <c r="AD126" s="147"/>
      <c r="AE126" s="147"/>
      <c r="AF126" s="147"/>
      <c r="AG126" s="147" t="s">
        <v>238</v>
      </c>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row>
    <row r="127" spans="1:60" ht="22.5" outlineLevel="1" x14ac:dyDescent="0.2">
      <c r="A127" s="154"/>
      <c r="B127" s="155"/>
      <c r="C127" s="249" t="s">
        <v>833</v>
      </c>
      <c r="D127" s="250"/>
      <c r="E127" s="250"/>
      <c r="F127" s="250"/>
      <c r="G127" s="250"/>
      <c r="H127" s="156"/>
      <c r="I127" s="156"/>
      <c r="J127" s="156"/>
      <c r="K127" s="156"/>
      <c r="L127" s="156"/>
      <c r="M127" s="156"/>
      <c r="N127" s="156"/>
      <c r="O127" s="156"/>
      <c r="P127" s="156"/>
      <c r="Q127" s="156"/>
      <c r="R127" s="156"/>
      <c r="S127" s="156"/>
      <c r="T127" s="156"/>
      <c r="U127" s="156"/>
      <c r="V127" s="156"/>
      <c r="W127" s="156"/>
      <c r="X127" s="156"/>
      <c r="Y127" s="147"/>
      <c r="Z127" s="147"/>
      <c r="AA127" s="147"/>
      <c r="AB127" s="147"/>
      <c r="AC127" s="147"/>
      <c r="AD127" s="147"/>
      <c r="AE127" s="147"/>
      <c r="AF127" s="147"/>
      <c r="AG127" s="147" t="s">
        <v>238</v>
      </c>
      <c r="AH127" s="147"/>
      <c r="AI127" s="147"/>
      <c r="AJ127" s="147"/>
      <c r="AK127" s="147"/>
      <c r="AL127" s="147"/>
      <c r="AM127" s="147"/>
      <c r="AN127" s="147"/>
      <c r="AO127" s="147"/>
      <c r="AP127" s="147"/>
      <c r="AQ127" s="147"/>
      <c r="AR127" s="147"/>
      <c r="AS127" s="147"/>
      <c r="AT127" s="147"/>
      <c r="AU127" s="147"/>
      <c r="AV127" s="147"/>
      <c r="AW127" s="147"/>
      <c r="AX127" s="147"/>
      <c r="AY127" s="147"/>
      <c r="AZ127" s="147"/>
      <c r="BA127" s="176" t="str">
        <f>C127</f>
        <v>- další práce dané případně specifikací k příslušnému prefabrik. dílci (úprava pohledových ploch, příp. rubových ploch, osazení měřících zařízení, zkoušení a měření dílců a pod.).</v>
      </c>
      <c r="BB127" s="147"/>
      <c r="BC127" s="147"/>
      <c r="BD127" s="147"/>
      <c r="BE127" s="147"/>
      <c r="BF127" s="147"/>
      <c r="BG127" s="147"/>
      <c r="BH127" s="147"/>
    </row>
    <row r="128" spans="1:60" outlineLevel="1" x14ac:dyDescent="0.2">
      <c r="A128" s="154"/>
      <c r="B128" s="155"/>
      <c r="C128" s="249" t="s">
        <v>873</v>
      </c>
      <c r="D128" s="250"/>
      <c r="E128" s="250"/>
      <c r="F128" s="250"/>
      <c r="G128" s="250"/>
      <c r="H128" s="156"/>
      <c r="I128" s="156"/>
      <c r="J128" s="156"/>
      <c r="K128" s="156"/>
      <c r="L128" s="156"/>
      <c r="M128" s="156"/>
      <c r="N128" s="156"/>
      <c r="O128" s="156"/>
      <c r="P128" s="156"/>
      <c r="Q128" s="156"/>
      <c r="R128" s="156"/>
      <c r="S128" s="156"/>
      <c r="T128" s="156"/>
      <c r="U128" s="156"/>
      <c r="V128" s="156"/>
      <c r="W128" s="156"/>
      <c r="X128" s="156"/>
      <c r="Y128" s="147"/>
      <c r="Z128" s="147"/>
      <c r="AA128" s="147"/>
      <c r="AB128" s="147"/>
      <c r="AC128" s="147"/>
      <c r="AD128" s="147"/>
      <c r="AE128" s="147"/>
      <c r="AF128" s="147"/>
      <c r="AG128" s="147" t="s">
        <v>238</v>
      </c>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row>
    <row r="129" spans="1:60" outlineLevel="1" x14ac:dyDescent="0.2">
      <c r="A129" s="154"/>
      <c r="B129" s="155"/>
      <c r="C129" s="180" t="s">
        <v>84</v>
      </c>
      <c r="D129" s="157"/>
      <c r="E129" s="158">
        <v>1</v>
      </c>
      <c r="F129" s="156"/>
      <c r="G129" s="156"/>
      <c r="H129" s="156"/>
      <c r="I129" s="156"/>
      <c r="J129" s="156"/>
      <c r="K129" s="156"/>
      <c r="L129" s="156"/>
      <c r="M129" s="156"/>
      <c r="N129" s="156"/>
      <c r="O129" s="156"/>
      <c r="P129" s="156"/>
      <c r="Q129" s="156"/>
      <c r="R129" s="156"/>
      <c r="S129" s="156"/>
      <c r="T129" s="156"/>
      <c r="U129" s="156"/>
      <c r="V129" s="156"/>
      <c r="W129" s="156"/>
      <c r="X129" s="156"/>
      <c r="Y129" s="147"/>
      <c r="Z129" s="147"/>
      <c r="AA129" s="147"/>
      <c r="AB129" s="147"/>
      <c r="AC129" s="147"/>
      <c r="AD129" s="147"/>
      <c r="AE129" s="147"/>
      <c r="AF129" s="147"/>
      <c r="AG129" s="147" t="s">
        <v>176</v>
      </c>
      <c r="AH129" s="147">
        <v>0</v>
      </c>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row>
    <row r="130" spans="1:60" outlineLevel="1" x14ac:dyDescent="0.2">
      <c r="A130" s="154"/>
      <c r="B130" s="155"/>
      <c r="C130" s="241"/>
      <c r="D130" s="242"/>
      <c r="E130" s="242"/>
      <c r="F130" s="242"/>
      <c r="G130" s="242"/>
      <c r="H130" s="156"/>
      <c r="I130" s="156"/>
      <c r="J130" s="156"/>
      <c r="K130" s="156"/>
      <c r="L130" s="156"/>
      <c r="M130" s="156"/>
      <c r="N130" s="156"/>
      <c r="O130" s="156"/>
      <c r="P130" s="156"/>
      <c r="Q130" s="156"/>
      <c r="R130" s="156"/>
      <c r="S130" s="156"/>
      <c r="T130" s="156"/>
      <c r="U130" s="156"/>
      <c r="V130" s="156"/>
      <c r="W130" s="156"/>
      <c r="X130" s="156"/>
      <c r="Y130" s="147"/>
      <c r="Z130" s="147"/>
      <c r="AA130" s="147"/>
      <c r="AB130" s="147"/>
      <c r="AC130" s="147"/>
      <c r="AD130" s="147"/>
      <c r="AE130" s="147"/>
      <c r="AF130" s="147"/>
      <c r="AG130" s="147" t="s">
        <v>178</v>
      </c>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row>
    <row r="131" spans="1:60" x14ac:dyDescent="0.2">
      <c r="A131" s="163" t="s">
        <v>163</v>
      </c>
      <c r="B131" s="164" t="s">
        <v>112</v>
      </c>
      <c r="C131" s="178" t="s">
        <v>113</v>
      </c>
      <c r="D131" s="165"/>
      <c r="E131" s="166"/>
      <c r="F131" s="167"/>
      <c r="G131" s="167">
        <f>SUMIF(AG132:AG134,"&lt;&gt;NOR",G132:G134)</f>
        <v>0</v>
      </c>
      <c r="H131" s="167"/>
      <c r="I131" s="167">
        <f>SUM(I132:I134)</f>
        <v>0</v>
      </c>
      <c r="J131" s="167"/>
      <c r="K131" s="167">
        <f>SUM(K132:K134)</f>
        <v>0</v>
      </c>
      <c r="L131" s="167"/>
      <c r="M131" s="167">
        <f>SUM(M132:M134)</f>
        <v>0</v>
      </c>
      <c r="N131" s="167"/>
      <c r="O131" s="167">
        <f>SUM(O132:O134)</f>
        <v>0</v>
      </c>
      <c r="P131" s="167"/>
      <c r="Q131" s="167">
        <f>SUM(Q132:Q134)</f>
        <v>0</v>
      </c>
      <c r="R131" s="167"/>
      <c r="S131" s="167"/>
      <c r="T131" s="168"/>
      <c r="U131" s="162"/>
      <c r="V131" s="162">
        <f>SUM(V132:V134)</f>
        <v>0.69</v>
      </c>
      <c r="W131" s="162"/>
      <c r="X131" s="162"/>
      <c r="AG131" t="s">
        <v>164</v>
      </c>
    </row>
    <row r="132" spans="1:60" outlineLevel="1" x14ac:dyDescent="0.2">
      <c r="A132" s="169">
        <v>12</v>
      </c>
      <c r="B132" s="170" t="s">
        <v>403</v>
      </c>
      <c r="C132" s="179" t="s">
        <v>404</v>
      </c>
      <c r="D132" s="171" t="s">
        <v>405</v>
      </c>
      <c r="E132" s="172">
        <v>43.170839999999998</v>
      </c>
      <c r="F132" s="173"/>
      <c r="G132" s="174">
        <f>ROUND(E132*F132,2)</f>
        <v>0</v>
      </c>
      <c r="H132" s="173"/>
      <c r="I132" s="174">
        <f>ROUND(E132*H132,2)</f>
        <v>0</v>
      </c>
      <c r="J132" s="173"/>
      <c r="K132" s="174">
        <f>ROUND(E132*J132,2)</f>
        <v>0</v>
      </c>
      <c r="L132" s="174">
        <v>21</v>
      </c>
      <c r="M132" s="174">
        <f>G132*(1+L132/100)</f>
        <v>0</v>
      </c>
      <c r="N132" s="174">
        <v>0</v>
      </c>
      <c r="O132" s="174">
        <f>ROUND(E132*N132,2)</f>
        <v>0</v>
      </c>
      <c r="P132" s="174">
        <v>0</v>
      </c>
      <c r="Q132" s="174">
        <f>ROUND(E132*P132,2)</f>
        <v>0</v>
      </c>
      <c r="R132" s="174" t="s">
        <v>168</v>
      </c>
      <c r="S132" s="174" t="s">
        <v>169</v>
      </c>
      <c r="T132" s="175" t="s">
        <v>170</v>
      </c>
      <c r="U132" s="156">
        <v>1.6E-2</v>
      </c>
      <c r="V132" s="156">
        <f>ROUND(E132*U132,2)</f>
        <v>0.69</v>
      </c>
      <c r="W132" s="156"/>
      <c r="X132" s="156" t="s">
        <v>406</v>
      </c>
      <c r="Y132" s="147"/>
      <c r="Z132" s="147"/>
      <c r="AA132" s="147"/>
      <c r="AB132" s="147"/>
      <c r="AC132" s="147"/>
      <c r="AD132" s="147"/>
      <c r="AE132" s="147"/>
      <c r="AF132" s="147"/>
      <c r="AG132" s="147" t="s">
        <v>407</v>
      </c>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row>
    <row r="133" spans="1:60" outlineLevel="1" x14ac:dyDescent="0.2">
      <c r="A133" s="154"/>
      <c r="B133" s="155"/>
      <c r="C133" s="245" t="s">
        <v>408</v>
      </c>
      <c r="D133" s="246"/>
      <c r="E133" s="246"/>
      <c r="F133" s="246"/>
      <c r="G133" s="246"/>
      <c r="H133" s="156"/>
      <c r="I133" s="156"/>
      <c r="J133" s="156"/>
      <c r="K133" s="156"/>
      <c r="L133" s="156"/>
      <c r="M133" s="156"/>
      <c r="N133" s="156"/>
      <c r="O133" s="156"/>
      <c r="P133" s="156"/>
      <c r="Q133" s="156"/>
      <c r="R133" s="156"/>
      <c r="S133" s="156"/>
      <c r="T133" s="156"/>
      <c r="U133" s="156"/>
      <c r="V133" s="156"/>
      <c r="W133" s="156"/>
      <c r="X133" s="156"/>
      <c r="Y133" s="147"/>
      <c r="Z133" s="147"/>
      <c r="AA133" s="147"/>
      <c r="AB133" s="147"/>
      <c r="AC133" s="147"/>
      <c r="AD133" s="147"/>
      <c r="AE133" s="147"/>
      <c r="AF133" s="147"/>
      <c r="AG133" s="147" t="s">
        <v>174</v>
      </c>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row>
    <row r="134" spans="1:60" outlineLevel="1" x14ac:dyDescent="0.2">
      <c r="A134" s="154"/>
      <c r="B134" s="155"/>
      <c r="C134" s="241"/>
      <c r="D134" s="242"/>
      <c r="E134" s="242"/>
      <c r="F134" s="242"/>
      <c r="G134" s="242"/>
      <c r="H134" s="156"/>
      <c r="I134" s="156"/>
      <c r="J134" s="156"/>
      <c r="K134" s="156"/>
      <c r="L134" s="156"/>
      <c r="M134" s="156"/>
      <c r="N134" s="156"/>
      <c r="O134" s="156"/>
      <c r="P134" s="156"/>
      <c r="Q134" s="156"/>
      <c r="R134" s="156"/>
      <c r="S134" s="156"/>
      <c r="T134" s="156"/>
      <c r="U134" s="156"/>
      <c r="V134" s="156"/>
      <c r="W134" s="156"/>
      <c r="X134" s="156"/>
      <c r="Y134" s="147"/>
      <c r="Z134" s="147"/>
      <c r="AA134" s="147"/>
      <c r="AB134" s="147"/>
      <c r="AC134" s="147"/>
      <c r="AD134" s="147"/>
      <c r="AE134" s="147"/>
      <c r="AF134" s="147"/>
      <c r="AG134" s="147" t="s">
        <v>178</v>
      </c>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0" x14ac:dyDescent="0.2">
      <c r="A135" s="3"/>
      <c r="B135" s="4"/>
      <c r="C135" s="181"/>
      <c r="D135" s="6"/>
      <c r="E135" s="3"/>
      <c r="F135" s="3"/>
      <c r="G135" s="3"/>
      <c r="H135" s="3"/>
      <c r="I135" s="3"/>
      <c r="J135" s="3"/>
      <c r="K135" s="3"/>
      <c r="L135" s="3"/>
      <c r="M135" s="3"/>
      <c r="N135" s="3"/>
      <c r="O135" s="3"/>
      <c r="P135" s="3"/>
      <c r="Q135" s="3"/>
      <c r="R135" s="3"/>
      <c r="S135" s="3"/>
      <c r="T135" s="3"/>
      <c r="U135" s="3"/>
      <c r="V135" s="3"/>
      <c r="W135" s="3"/>
      <c r="X135" s="3"/>
      <c r="AE135">
        <v>15</v>
      </c>
      <c r="AF135">
        <v>21</v>
      </c>
      <c r="AG135" t="s">
        <v>150</v>
      </c>
    </row>
    <row r="136" spans="1:60" x14ac:dyDescent="0.2">
      <c r="A136" s="150"/>
      <c r="B136" s="151" t="s">
        <v>29</v>
      </c>
      <c r="C136" s="182"/>
      <c r="D136" s="152"/>
      <c r="E136" s="153"/>
      <c r="F136" s="153"/>
      <c r="G136" s="177">
        <f>G8+G47+G108+G117+G131</f>
        <v>0</v>
      </c>
      <c r="H136" s="3"/>
      <c r="I136" s="3"/>
      <c r="J136" s="3"/>
      <c r="K136" s="3"/>
      <c r="L136" s="3"/>
      <c r="M136" s="3"/>
      <c r="N136" s="3"/>
      <c r="O136" s="3"/>
      <c r="P136" s="3"/>
      <c r="Q136" s="3"/>
      <c r="R136" s="3"/>
      <c r="S136" s="3"/>
      <c r="T136" s="3"/>
      <c r="U136" s="3"/>
      <c r="V136" s="3"/>
      <c r="W136" s="3"/>
      <c r="X136" s="3"/>
      <c r="AE136">
        <f>SUMIF(L7:L134,AE135,G7:G134)</f>
        <v>0</v>
      </c>
      <c r="AF136">
        <f>SUMIF(L7:L134,AF135,G7:G134)</f>
        <v>0</v>
      </c>
      <c r="AG136" t="s">
        <v>419</v>
      </c>
    </row>
    <row r="137" spans="1:60" x14ac:dyDescent="0.2">
      <c r="C137" s="183"/>
      <c r="D137" s="10"/>
      <c r="AG137" t="s">
        <v>421</v>
      </c>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dLWOhEw6ckmj+9m+kgFfm22iGXagEh/WJjefUR0bO3we253Qi85nkuGdwzjOCrOul4DoTdnlhzjVIvW9O3+FQ==" saltValue="pDc9wBWw7EFG6Mlc9TnRcw==" spinCount="100000" sheet="1"/>
  <mergeCells count="86">
    <mergeCell ref="C15:G15"/>
    <mergeCell ref="A1:G1"/>
    <mergeCell ref="C2:G2"/>
    <mergeCell ref="C3:G3"/>
    <mergeCell ref="C4:G4"/>
    <mergeCell ref="C10:G10"/>
    <mergeCell ref="C50:G50"/>
    <mergeCell ref="C17:G17"/>
    <mergeCell ref="C19:G19"/>
    <mergeCell ref="C21:G21"/>
    <mergeCell ref="C22:G22"/>
    <mergeCell ref="C28:G28"/>
    <mergeCell ref="C31:G31"/>
    <mergeCell ref="C33:G33"/>
    <mergeCell ref="C35:G35"/>
    <mergeCell ref="C41:G41"/>
    <mergeCell ref="C46:G46"/>
    <mergeCell ref="C49:G49"/>
    <mergeCell ref="C62:G62"/>
    <mergeCell ref="C51:G51"/>
    <mergeCell ref="C52:G52"/>
    <mergeCell ref="C53:G53"/>
    <mergeCell ref="C54:G54"/>
    <mergeCell ref="C55:G55"/>
    <mergeCell ref="C56:G56"/>
    <mergeCell ref="C57:G57"/>
    <mergeCell ref="C58:G58"/>
    <mergeCell ref="C59:G59"/>
    <mergeCell ref="C60:G60"/>
    <mergeCell ref="C61:G61"/>
    <mergeCell ref="C74:G74"/>
    <mergeCell ref="C63:G63"/>
    <mergeCell ref="C64:G64"/>
    <mergeCell ref="C65:G65"/>
    <mergeCell ref="C66:G66"/>
    <mergeCell ref="C67:G67"/>
    <mergeCell ref="C68:G68"/>
    <mergeCell ref="C69:G69"/>
    <mergeCell ref="C70:G70"/>
    <mergeCell ref="C71:G71"/>
    <mergeCell ref="C72:G72"/>
    <mergeCell ref="C73:G73"/>
    <mergeCell ref="C88:G88"/>
    <mergeCell ref="C75:G75"/>
    <mergeCell ref="C77:G77"/>
    <mergeCell ref="C79:G79"/>
    <mergeCell ref="C80:G80"/>
    <mergeCell ref="C81:G81"/>
    <mergeCell ref="C82:G82"/>
    <mergeCell ref="C83:G83"/>
    <mergeCell ref="C84:G84"/>
    <mergeCell ref="C85:G85"/>
    <mergeCell ref="C86:G86"/>
    <mergeCell ref="C87:G87"/>
    <mergeCell ref="C101:G101"/>
    <mergeCell ref="C89:G89"/>
    <mergeCell ref="C90:G90"/>
    <mergeCell ref="C91:G91"/>
    <mergeCell ref="C92:G92"/>
    <mergeCell ref="C93:G93"/>
    <mergeCell ref="C95:G95"/>
    <mergeCell ref="C96:G96"/>
    <mergeCell ref="C97:G97"/>
    <mergeCell ref="C98:G98"/>
    <mergeCell ref="C99:G99"/>
    <mergeCell ref="C100:G100"/>
    <mergeCell ref="C123:G123"/>
    <mergeCell ref="C102:G102"/>
    <mergeCell ref="C103:G103"/>
    <mergeCell ref="C104:G104"/>
    <mergeCell ref="C107:G107"/>
    <mergeCell ref="C110:G110"/>
    <mergeCell ref="C111:G111"/>
    <mergeCell ref="C112:G112"/>
    <mergeCell ref="C116:G116"/>
    <mergeCell ref="C119:G119"/>
    <mergeCell ref="C120:G120"/>
    <mergeCell ref="C122:G122"/>
    <mergeCell ref="C133:G133"/>
    <mergeCell ref="C134:G134"/>
    <mergeCell ref="C124:G124"/>
    <mergeCell ref="C125:G125"/>
    <mergeCell ref="C126:G126"/>
    <mergeCell ref="C127:G127"/>
    <mergeCell ref="C128:G128"/>
    <mergeCell ref="C130:G13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72</vt:i4>
      </vt:variant>
    </vt:vector>
  </HeadingPairs>
  <TitlesOfParts>
    <vt:vector size="88" baseType="lpstr">
      <vt:lpstr>Pokyny pro vyplnění</vt:lpstr>
      <vt:lpstr>Stavba</vt:lpstr>
      <vt:lpstr>VzorPolozky</vt:lpstr>
      <vt:lpstr>01 01 Pol</vt:lpstr>
      <vt:lpstr>02 02 Pol</vt:lpstr>
      <vt:lpstr>03 03.1. Pol</vt:lpstr>
      <vt:lpstr>03 03.2. Pol</vt:lpstr>
      <vt:lpstr>03 03.3. Pol</vt:lpstr>
      <vt:lpstr>03 03.4. Pol</vt:lpstr>
      <vt:lpstr>04 04 Pol</vt:lpstr>
      <vt:lpstr>05 04 Pol</vt:lpstr>
      <vt:lpstr>08 08.1. Pol</vt:lpstr>
      <vt:lpstr>08 08.2.  Pol</vt:lpstr>
      <vt:lpstr>701 701 Pol</vt:lpstr>
      <vt:lpstr>SO 301 301 Pol</vt:lpstr>
      <vt:lpstr>SO 401 SO 401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01 Pol'!Názvy_tisku</vt:lpstr>
      <vt:lpstr>'02 02 Pol'!Názvy_tisku</vt:lpstr>
      <vt:lpstr>'03 03.1. Pol'!Názvy_tisku</vt:lpstr>
      <vt:lpstr>'03 03.2. Pol'!Názvy_tisku</vt:lpstr>
      <vt:lpstr>'03 03.3. Pol'!Názvy_tisku</vt:lpstr>
      <vt:lpstr>'03 03.4. Pol'!Názvy_tisku</vt:lpstr>
      <vt:lpstr>'04 04 Pol'!Názvy_tisku</vt:lpstr>
      <vt:lpstr>'05 04 Pol'!Názvy_tisku</vt:lpstr>
      <vt:lpstr>'08 08.1. Pol'!Názvy_tisku</vt:lpstr>
      <vt:lpstr>'08 08.2.  Pol'!Názvy_tisku</vt:lpstr>
      <vt:lpstr>'701 701 Pol'!Názvy_tisku</vt:lpstr>
      <vt:lpstr>'SO 301 301 Pol'!Názvy_tisku</vt:lpstr>
      <vt:lpstr>'SO 401 SO 401 Pol'!Názvy_tisku</vt:lpstr>
      <vt:lpstr>oadresa</vt:lpstr>
      <vt:lpstr>Stavba!Objednatel</vt:lpstr>
      <vt:lpstr>Stavba!Objekt</vt:lpstr>
      <vt:lpstr>'01 01 Pol'!Oblast_tisku</vt:lpstr>
      <vt:lpstr>'02 02 Pol'!Oblast_tisku</vt:lpstr>
      <vt:lpstr>'03 03.1. Pol'!Oblast_tisku</vt:lpstr>
      <vt:lpstr>'03 03.2. Pol'!Oblast_tisku</vt:lpstr>
      <vt:lpstr>'03 03.3. Pol'!Oblast_tisku</vt:lpstr>
      <vt:lpstr>'03 03.4. Pol'!Oblast_tisku</vt:lpstr>
      <vt:lpstr>'04 04 Pol'!Oblast_tisku</vt:lpstr>
      <vt:lpstr>'05 04 Pol'!Oblast_tisku</vt:lpstr>
      <vt:lpstr>'08 08.1. Pol'!Oblast_tisku</vt:lpstr>
      <vt:lpstr>'08 08.2.  Pol'!Oblast_tisku</vt:lpstr>
      <vt:lpstr>'701 701 Pol'!Oblast_tisku</vt:lpstr>
      <vt:lpstr>'SO 301 301 Pol'!Oblast_tisku</vt:lpstr>
      <vt:lpstr>'SO 401 SO 401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Guňka</dc:creator>
  <cp:lastModifiedBy>Dehner</cp:lastModifiedBy>
  <cp:lastPrinted>2019-03-19T12:27:02Z</cp:lastPrinted>
  <dcterms:created xsi:type="dcterms:W3CDTF">2009-04-08T07:15:50Z</dcterms:created>
  <dcterms:modified xsi:type="dcterms:W3CDTF">2021-05-10T15:12:43Z</dcterms:modified>
</cp:coreProperties>
</file>