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i_000\Desktop\ZELEŇ\VŘ 2018\Poptávky\zasilka-VUTYR56ZRFBYLPDL\VŘ terénní práce\"/>
    </mc:Choice>
  </mc:AlternateContent>
  <bookViews>
    <workbookView xWindow="0" yWindow="0" windowWidth="24000" windowHeight="9735" tabRatio="969"/>
  </bookViews>
  <sheets>
    <sheet name="SO 02 - Terénní úpra - SO..." sheetId="3" r:id="rId1"/>
  </sheets>
  <definedNames>
    <definedName name="_xlnm.Print_Area" localSheetId="0">'SO 02 - Terénní úpra - SO...'!$C$4:$Q$70,'SO 02 - Terénní úpra - SO...'!$C$76:$Q$94,'SO 02 - Terénní úpra - SO...'!$C$100:$Q$129</definedName>
  </definedNames>
  <calcPr calcId="152511"/>
</workbook>
</file>

<file path=xl/calcChain.xml><?xml version="1.0" encoding="utf-8"?>
<calcChain xmlns="http://schemas.openxmlformats.org/spreadsheetml/2006/main">
  <c r="BI129" i="3" l="1"/>
  <c r="BH129" i="3"/>
  <c r="BG129" i="3"/>
  <c r="BF129" i="3"/>
  <c r="AA129" i="3"/>
  <c r="Y129" i="3"/>
  <c r="W129" i="3"/>
  <c r="BK129" i="3"/>
  <c r="N129" i="3"/>
  <c r="BE129" i="3" s="1"/>
  <c r="BI126" i="3"/>
  <c r="BH126" i="3"/>
  <c r="BG126" i="3"/>
  <c r="BF126" i="3"/>
  <c r="BE126" i="3"/>
  <c r="AA126" i="3"/>
  <c r="Y126" i="3"/>
  <c r="W126" i="3"/>
  <c r="BK126" i="3"/>
  <c r="N126" i="3"/>
  <c r="BI123" i="3"/>
  <c r="BH123" i="3"/>
  <c r="BG123" i="3"/>
  <c r="BF123" i="3"/>
  <c r="AA123" i="3"/>
  <c r="Y123" i="3"/>
  <c r="W123" i="3"/>
  <c r="BK123" i="3"/>
  <c r="N123" i="3"/>
  <c r="BE123" i="3" s="1"/>
  <c r="BI122" i="3"/>
  <c r="BH122" i="3"/>
  <c r="BG122" i="3"/>
  <c r="BF122" i="3"/>
  <c r="BE122" i="3"/>
  <c r="AA122" i="3"/>
  <c r="Y122" i="3"/>
  <c r="W122" i="3"/>
  <c r="BK122" i="3"/>
  <c r="N122" i="3"/>
  <c r="BI119" i="3"/>
  <c r="BH119" i="3"/>
  <c r="BG119" i="3"/>
  <c r="BF119" i="3"/>
  <c r="AA119" i="3"/>
  <c r="Y119" i="3"/>
  <c r="W119" i="3"/>
  <c r="BK119" i="3"/>
  <c r="N119" i="3"/>
  <c r="BE119" i="3" s="1"/>
  <c r="BI118" i="3"/>
  <c r="BH118" i="3"/>
  <c r="BG118" i="3"/>
  <c r="BF118" i="3"/>
  <c r="AA118" i="3"/>
  <c r="Y118" i="3"/>
  <c r="W118" i="3"/>
  <c r="BK118" i="3"/>
  <c r="N118" i="3"/>
  <c r="BE118" i="3" s="1"/>
  <c r="BI114" i="3"/>
  <c r="BH114" i="3"/>
  <c r="BG114" i="3"/>
  <c r="BF114" i="3"/>
  <c r="AA114" i="3"/>
  <c r="AA113" i="3" s="1"/>
  <c r="AA112" i="3" s="1"/>
  <c r="AA111" i="3" s="1"/>
  <c r="Y114" i="3"/>
  <c r="Y113" i="3" s="1"/>
  <c r="Y112" i="3" s="1"/>
  <c r="Y111" i="3" s="1"/>
  <c r="W114" i="3"/>
  <c r="W113" i="3" s="1"/>
  <c r="W112" i="3" s="1"/>
  <c r="W111" i="3" s="1"/>
  <c r="BK114" i="3"/>
  <c r="N114" i="3"/>
  <c r="BE114" i="3" s="1"/>
  <c r="F105" i="3"/>
  <c r="F103" i="3"/>
  <c r="M28" i="3"/>
  <c r="F81" i="3"/>
  <c r="F79" i="3"/>
  <c r="H35" i="3" l="1"/>
  <c r="M32" i="3"/>
  <c r="M33" i="3"/>
  <c r="H33" i="3"/>
  <c r="H34" i="3"/>
  <c r="F78" i="3"/>
  <c r="BK113" i="3"/>
  <c r="H32" i="3"/>
  <c r="H36" i="3"/>
  <c r="BK112" i="3" l="1"/>
  <c r="N113" i="3"/>
  <c r="N90" i="3" s="1"/>
  <c r="BK111" i="3" l="1"/>
  <c r="N111" i="3" s="1"/>
  <c r="N88" i="3" s="1"/>
  <c r="N112" i="3"/>
  <c r="N89" i="3" s="1"/>
  <c r="L94" i="3" l="1"/>
  <c r="M27" i="3"/>
  <c r="M30" i="3" s="1"/>
  <c r="L38" i="3" l="1"/>
</calcChain>
</file>

<file path=xl/sharedStrings.xml><?xml version="1.0" encoding="utf-8"?>
<sst xmlns="http://schemas.openxmlformats.org/spreadsheetml/2006/main" count="293" uniqueCount="110">
  <si>
    <t>List obsahuje:</t>
  </si>
  <si>
    <t/>
  </si>
  <si>
    <t>False</t>
  </si>
  <si>
    <t>optimalizováno pro tisk sestav ve formátu A4 - na výšku</t>
  </si>
  <si>
    <t>v ---  níže se nacházejí doplnkové a pomocné údaje k sestavám  --- v</t>
  </si>
  <si>
    <t>Stavba:</t>
  </si>
  <si>
    <t>JKSO:</t>
  </si>
  <si>
    <t>CC-CZ:</t>
  </si>
  <si>
    <t>Místo:</t>
  </si>
  <si>
    <t xml:space="preserve"> </t>
  </si>
  <si>
    <t>Datum:</t>
  </si>
  <si>
    <t>Objednatel:</t>
  </si>
  <si>
    <t>Zhotovitel:</t>
  </si>
  <si>
    <t>Projektant:</t>
  </si>
  <si>
    <t>True</t>
  </si>
  <si>
    <t>Zpracovatel: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</si>
  <si>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</si>
  <si>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</si>
  <si>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</si>
  <si>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</si>
  <si>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</si>
  <si>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</si>
  <si>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</si>
  <si>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</si>
  <si>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</si>
  <si>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</si>
  <si>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</si>
  <si>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</si>
  <si>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</si>
  <si>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</si>
  <si>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</si>
  <si>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</si>
  <si>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</si>
  <si>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</si>
  <si>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</si>
  <si>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</si>
  <si>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</si>
  <si>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</si>
  <si>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{c7e1d8dc-4085-40e6-b7d5-6661534b5acb}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</si>
  <si>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</si>
  <si>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</si>
  <si>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</si>
  <si>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</si>
  <si>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</si>
  <si>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</si>
  <si>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</si>
  <si>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</si>
  <si>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</si>
  <si>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</si>
  <si>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</si>
  <si>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</si>
  <si>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</si>
  <si>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</si>
  <si>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</si>
  <si>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</si>
  <si>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</si>
  <si>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</si>
  <si>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</si>
  <si>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</si>
  <si>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</si>
  <si>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</si>
  <si>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</si>
  <si>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</si>
  <si>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</si>
  <si>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</si>
  <si>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</si>
  <si>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</si>
  <si>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</si>
  <si>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</si>
  <si>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</si>
  <si>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Dodavatel</t>
  </si>
  <si>
    <t>5</t>
  </si>
  <si>
    <t>ROZPOCET</t>
  </si>
  <si>
    <t>K</t>
  </si>
  <si>
    <t>4</t>
  </si>
  <si>
    <t>3</t>
  </si>
  <si>
    <t>6</t>
  </si>
  <si>
    <t>VV</t>
  </si>
  <si>
    <t>Součet</t>
  </si>
  <si>
    <t>8</t>
  </si>
  <si>
    <t>10</t>
  </si>
  <si>
    <t>SO 02 - Terénní úpra - SO 02 - Terénní úpravy a ...</t>
  </si>
  <si>
    <t>HSV - Práce a dodávky HSV</t>
  </si>
  <si>
    <t xml:space="preserve">    1 - Zemní práce</t>
  </si>
  <si>
    <t>167101103</t>
  </si>
  <si>
    <t>Odstranění a nakládání stavebního odpadu na dopravní prostředek</t>
  </si>
  <si>
    <t>m3</t>
  </si>
  <si>
    <t>"odstranění odpadu - stavební suť, odpad, větší kameny"670</t>
  </si>
  <si>
    <t>"jedná se o celou plochu zájmového území včetně svahových částí"</t>
  </si>
  <si>
    <t>162701105a</t>
  </si>
  <si>
    <t>Vodorovné přemístění do 10000 m stavebního odpadu na skládku</t>
  </si>
  <si>
    <t>997013831</t>
  </si>
  <si>
    <t>Poplatek za uložení stavebního směsného odpadu na skládce (skládkovné)</t>
  </si>
  <si>
    <t>t</t>
  </si>
  <si>
    <t>670*1,8</t>
  </si>
  <si>
    <t>167101101a</t>
  </si>
  <si>
    <t>Dodávka ornice na zásypy a modelaci</t>
  </si>
  <si>
    <t>162701105</t>
  </si>
  <si>
    <t>Vodorovné přemístění do 10000 m zeminy z horniny tř. 1 až 4</t>
  </si>
  <si>
    <t>670+480+213+90+120+550</t>
  </si>
  <si>
    <t>182101101</t>
  </si>
  <si>
    <t>Svahování - terénní modelace, vyrovnání terénu, v hornině tř. 1 až 4, v rovině a na svahu do 1:2</t>
  </si>
  <si>
    <t>m2</t>
  </si>
  <si>
    <t>12</t>
  </si>
  <si>
    <t>11717+2700+389+128+330+1930</t>
  </si>
  <si>
    <t>7</t>
  </si>
  <si>
    <t>182301131</t>
  </si>
  <si>
    <t>Rozprostření ornice pl přes 500 m2 ve svahu přes 1:5 tl vrstvy do 100 mm</t>
  </si>
  <si>
    <t>14</t>
  </si>
  <si>
    <t>Revitalizace pravého břehu řeky Ostravice v úseku mezi mostem Miloše Sýkory a lodějnicí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</si>
</sst>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3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9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2" borderId="0" xfId="0" applyFill="1" applyProtection="1"/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5" fillId="0" borderId="10" xfId="0" applyNumberFormat="1" applyFont="1" applyBorder="1" applyAlignment="1"/>
    <xf numFmtId="4" fontId="26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0" fontId="6" fillId="0" borderId="13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166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0" fillId="3" borderId="0" xfId="0" applyNumberFormat="1" applyFont="1" applyFill="1" applyBorder="1" applyAlignment="1">
      <alignment vertical="center"/>
    </xf>
    <xf numFmtId="0" fontId="0" fillId="0" borderId="0" xfId="0"/>
    <xf numFmtId="4" fontId="2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alignment horizontal="center" vertical="center"/>
    </xf>
    <xf numFmtId="4" fontId="20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5" fillId="0" borderId="15" xfId="0" applyNumberFormat="1" applyFont="1" applyBorder="1" applyAlignment="1"/>
    <xf numFmtId="4" fontId="5" fillId="0" borderId="15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tabSelected="1" workbookViewId="0">
      <pane ySplit="1" topLeftCell="A2" activePane="bottomLeft" state="frozen"/>
      <selection pane="bottomLeft" activeCell="H27" sqref="H2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55"/>
      <c r="B1" s="9"/>
      <c r="C1" s="9"/>
      <c r="D1" s="10" t="s">
        <v>0</v>
      </c>
      <c r="E1" s="9"/>
      <c r="F1" s="11" t="s">
        <v>40</v>
      </c>
      <c r="G1" s="11"/>
      <c r="H1" s="160" t="s">
        <v>41</v>
      </c>
      <c r="I1" s="160"/>
      <c r="J1" s="160"/>
      <c r="K1" s="160"/>
      <c r="L1" s="11" t="s">
        <v>42</v>
      </c>
      <c r="M1" s="9"/>
      <c r="N1" s="9"/>
      <c r="O1" s="10" t="s">
        <v>43</v>
      </c>
      <c r="P1" s="9"/>
      <c r="Q1" s="9"/>
      <c r="R1" s="9"/>
      <c r="S1" s="11" t="s">
        <v>44</v>
      </c>
      <c r="T1" s="11"/>
      <c r="U1" s="55"/>
      <c r="V1" s="55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127" t="s">
        <v>3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T2" s="13" t="s">
        <v>38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45</v>
      </c>
    </row>
    <row r="4" spans="1:66" ht="36.950000000000003" customHeight="1" x14ac:dyDescent="0.3">
      <c r="B4" s="17"/>
      <c r="C4" s="129" t="s">
        <v>46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8"/>
      <c r="T4" s="19" t="s">
        <v>4</v>
      </c>
      <c r="AT4" s="13" t="s">
        <v>2</v>
      </c>
    </row>
    <row r="5" spans="1:66" ht="6.95" customHeight="1" x14ac:dyDescent="0.3">
      <c r="B5" s="17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8"/>
    </row>
    <row r="6" spans="1:66" ht="25.35" customHeight="1" x14ac:dyDescent="0.3">
      <c r="B6" s="17"/>
      <c r="C6" s="20"/>
      <c r="D6" s="23" t="s">
        <v>5</v>
      </c>
      <c r="E6" s="20"/>
      <c r="F6" s="139" t="s">
        <v>109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20"/>
      <c r="R6" s="18"/>
    </row>
    <row r="7" spans="1:66" s="1" customFormat="1" ht="32.85" customHeight="1" x14ac:dyDescent="0.3">
      <c r="B7" s="25"/>
      <c r="C7" s="26"/>
      <c r="D7" s="22" t="s">
        <v>47</v>
      </c>
      <c r="E7" s="26"/>
      <c r="F7" s="132" t="s">
        <v>81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26"/>
      <c r="R7" s="27"/>
    </row>
    <row r="8" spans="1:66" s="1" customFormat="1" ht="14.45" customHeight="1" x14ac:dyDescent="0.3">
      <c r="B8" s="25"/>
      <c r="C8" s="26"/>
      <c r="D8" s="23" t="s">
        <v>6</v>
      </c>
      <c r="E8" s="26"/>
      <c r="F8" s="21" t="s">
        <v>1</v>
      </c>
      <c r="G8" s="26"/>
      <c r="H8" s="26"/>
      <c r="I8" s="26"/>
      <c r="J8" s="26"/>
      <c r="K8" s="26"/>
      <c r="L8" s="26"/>
      <c r="M8" s="23" t="s">
        <v>7</v>
      </c>
      <c r="N8" s="26"/>
      <c r="O8" s="21" t="s">
        <v>1</v>
      </c>
      <c r="P8" s="26"/>
      <c r="Q8" s="26"/>
      <c r="R8" s="27"/>
    </row>
    <row r="9" spans="1:66" s="1" customFormat="1" ht="14.45" customHeight="1" x14ac:dyDescent="0.3">
      <c r="B9" s="25"/>
      <c r="C9" s="26"/>
      <c r="D9" s="23" t="s">
        <v>8</v>
      </c>
      <c r="E9" s="26"/>
      <c r="F9" s="21" t="s">
        <v>9</v>
      </c>
      <c r="G9" s="26"/>
      <c r="H9" s="26"/>
      <c r="I9" s="26"/>
      <c r="J9" s="26"/>
      <c r="K9" s="26"/>
      <c r="L9" s="26"/>
      <c r="M9" s="23" t="s">
        <v>10</v>
      </c>
      <c r="N9" s="26"/>
      <c r="O9" s="142"/>
      <c r="P9" s="142"/>
      <c r="Q9" s="26"/>
      <c r="R9" s="27"/>
    </row>
    <row r="10" spans="1:66" s="1" customFormat="1" ht="10.9" customHeight="1" x14ac:dyDescent="0.3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</row>
    <row r="11" spans="1:66" s="1" customFormat="1" ht="14.45" customHeight="1" x14ac:dyDescent="0.3">
      <c r="B11" s="25"/>
      <c r="C11" s="26"/>
      <c r="D11" s="23" t="s">
        <v>11</v>
      </c>
      <c r="E11" s="26"/>
      <c r="F11" s="26"/>
      <c r="G11" s="26"/>
      <c r="H11" s="26"/>
      <c r="I11" s="26"/>
      <c r="J11" s="26"/>
      <c r="K11" s="26"/>
      <c r="L11" s="26"/>
      <c r="M11" s="23"/>
      <c r="N11" s="26"/>
      <c r="O11" s="131"/>
      <c r="P11" s="131"/>
      <c r="Q11" s="26"/>
      <c r="R11" s="27"/>
    </row>
    <row r="12" spans="1:66" s="1" customFormat="1" ht="18" customHeight="1" x14ac:dyDescent="0.3">
      <c r="B12" s="25"/>
      <c r="C12" s="26"/>
      <c r="D12" s="26"/>
      <c r="E12" s="21"/>
      <c r="F12" s="26"/>
      <c r="G12" s="26"/>
      <c r="H12" s="26"/>
      <c r="I12" s="26"/>
      <c r="J12" s="26"/>
      <c r="K12" s="26"/>
      <c r="L12" s="26"/>
      <c r="M12" s="23"/>
      <c r="N12" s="26"/>
      <c r="O12" s="131"/>
      <c r="P12" s="131"/>
      <c r="Q12" s="26"/>
      <c r="R12" s="27"/>
    </row>
    <row r="13" spans="1:66" s="1" customFormat="1" ht="6.95" customHeight="1" x14ac:dyDescent="0.3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</row>
    <row r="14" spans="1:66" s="1" customFormat="1" ht="14.45" customHeight="1" x14ac:dyDescent="0.3">
      <c r="B14" s="25"/>
      <c r="C14" s="26"/>
      <c r="D14" s="23" t="s">
        <v>12</v>
      </c>
      <c r="E14" s="26"/>
      <c r="F14" s="26"/>
      <c r="G14" s="26"/>
      <c r="H14" s="26"/>
      <c r="I14" s="26"/>
      <c r="J14" s="26"/>
      <c r="K14" s="26"/>
      <c r="L14" s="26"/>
      <c r="M14" s="23"/>
      <c r="N14" s="26"/>
      <c r="O14" s="131"/>
      <c r="P14" s="131"/>
      <c r="Q14" s="26"/>
      <c r="R14" s="27"/>
    </row>
    <row r="15" spans="1:66" s="1" customFormat="1" ht="18" customHeight="1" x14ac:dyDescent="0.3">
      <c r="B15" s="25"/>
      <c r="C15" s="26"/>
      <c r="D15" s="26"/>
      <c r="E15" s="21"/>
      <c r="F15" s="26"/>
      <c r="G15" s="26"/>
      <c r="H15" s="26"/>
      <c r="I15" s="26"/>
      <c r="J15" s="26"/>
      <c r="K15" s="26"/>
      <c r="L15" s="26"/>
      <c r="M15" s="23"/>
      <c r="N15" s="26"/>
      <c r="O15" s="131"/>
      <c r="P15" s="131"/>
      <c r="Q15" s="26"/>
      <c r="R15" s="27"/>
    </row>
    <row r="16" spans="1:66" s="1" customFormat="1" ht="6.95" customHeight="1" x14ac:dyDescent="0.3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</row>
    <row r="17" spans="2:18" s="1" customFormat="1" ht="14.45" customHeight="1" x14ac:dyDescent="0.3">
      <c r="B17" s="25"/>
      <c r="C17" s="26"/>
      <c r="D17" s="23" t="s">
        <v>13</v>
      </c>
      <c r="E17" s="26"/>
      <c r="F17" s="26"/>
      <c r="G17" s="26"/>
      <c r="H17" s="26"/>
      <c r="I17" s="26"/>
      <c r="J17" s="26"/>
      <c r="K17" s="26"/>
      <c r="L17" s="26"/>
      <c r="M17" s="23"/>
      <c r="N17" s="26"/>
      <c r="O17" s="131"/>
      <c r="P17" s="131"/>
      <c r="Q17" s="26"/>
      <c r="R17" s="27"/>
    </row>
    <row r="18" spans="2:18" s="1" customFormat="1" ht="18" customHeight="1" x14ac:dyDescent="0.3">
      <c r="B18" s="25"/>
      <c r="C18" s="26"/>
      <c r="D18" s="26"/>
      <c r="E18" s="21"/>
      <c r="F18" s="26"/>
      <c r="G18" s="26"/>
      <c r="H18" s="26"/>
      <c r="I18" s="26"/>
      <c r="J18" s="26"/>
      <c r="K18" s="26"/>
      <c r="L18" s="26"/>
      <c r="M18" s="23"/>
      <c r="N18" s="26"/>
      <c r="O18" s="131"/>
      <c r="P18" s="131"/>
      <c r="Q18" s="26"/>
      <c r="R18" s="27"/>
    </row>
    <row r="19" spans="2:18" s="1" customFormat="1" ht="6.95" customHeight="1" x14ac:dyDescent="0.3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</row>
    <row r="20" spans="2:18" s="1" customFormat="1" ht="14.45" customHeight="1" x14ac:dyDescent="0.3">
      <c r="B20" s="25"/>
      <c r="C20" s="26"/>
      <c r="D20" s="23" t="s">
        <v>15</v>
      </c>
      <c r="E20" s="26"/>
      <c r="F20" s="26"/>
      <c r="G20" s="26"/>
      <c r="H20" s="26"/>
      <c r="I20" s="26"/>
      <c r="J20" s="26"/>
      <c r="K20" s="26"/>
      <c r="L20" s="26"/>
      <c r="M20" s="23"/>
      <c r="N20" s="26"/>
      <c r="O20" s="131"/>
      <c r="P20" s="131"/>
      <c r="Q20" s="26"/>
      <c r="R20" s="27"/>
    </row>
    <row r="21" spans="2:18" s="1" customFormat="1" ht="18" customHeight="1" x14ac:dyDescent="0.3">
      <c r="B21" s="25"/>
      <c r="C21" s="26"/>
      <c r="D21" s="26"/>
      <c r="E21" s="21"/>
      <c r="F21" s="26"/>
      <c r="G21" s="26"/>
      <c r="H21" s="26"/>
      <c r="I21" s="26"/>
      <c r="J21" s="26"/>
      <c r="K21" s="26"/>
      <c r="L21" s="26"/>
      <c r="M21" s="23"/>
      <c r="N21" s="26"/>
      <c r="O21" s="131"/>
      <c r="P21" s="131"/>
      <c r="Q21" s="26"/>
      <c r="R21" s="27"/>
    </row>
    <row r="22" spans="2:18" s="1" customFormat="1" ht="6.95" customHeight="1" x14ac:dyDescent="0.3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2:18" s="1" customFormat="1" ht="14.45" customHeight="1" x14ac:dyDescent="0.3">
      <c r="B23" s="25"/>
      <c r="C23" s="26"/>
      <c r="D23" s="23" t="s">
        <v>16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</row>
    <row r="24" spans="2:18" s="1" customFormat="1" ht="16.5" customHeight="1" x14ac:dyDescent="0.3">
      <c r="B24" s="25"/>
      <c r="C24" s="26"/>
      <c r="D24" s="26"/>
      <c r="E24" s="133" t="s">
        <v>1</v>
      </c>
      <c r="F24" s="133"/>
      <c r="G24" s="133"/>
      <c r="H24" s="133"/>
      <c r="I24" s="133"/>
      <c r="J24" s="133"/>
      <c r="K24" s="133"/>
      <c r="L24" s="133"/>
      <c r="M24" s="26"/>
      <c r="N24" s="26"/>
      <c r="O24" s="26"/>
      <c r="P24" s="26"/>
      <c r="Q24" s="26"/>
      <c r="R24" s="27"/>
    </row>
    <row r="25" spans="2:18" s="1" customFormat="1" ht="6.95" customHeight="1" x14ac:dyDescent="0.3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2:18" s="1" customFormat="1" ht="6.95" customHeight="1" x14ac:dyDescent="0.3">
      <c r="B26" s="25"/>
      <c r="C26" s="2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26"/>
      <c r="R26" s="27"/>
    </row>
    <row r="27" spans="2:18" s="1" customFormat="1" ht="14.45" customHeight="1" x14ac:dyDescent="0.3">
      <c r="B27" s="25"/>
      <c r="C27" s="26"/>
      <c r="D27" s="56" t="s">
        <v>48</v>
      </c>
      <c r="E27" s="26"/>
      <c r="F27" s="26"/>
      <c r="G27" s="26"/>
      <c r="H27" s="26"/>
      <c r="I27" s="26"/>
      <c r="J27" s="26"/>
      <c r="K27" s="26"/>
      <c r="L27" s="26"/>
      <c r="M27" s="138">
        <f>N88</f>
        <v>0</v>
      </c>
      <c r="N27" s="138"/>
      <c r="O27" s="138"/>
      <c r="P27" s="138"/>
      <c r="Q27" s="26"/>
      <c r="R27" s="27"/>
    </row>
    <row r="28" spans="2:18" s="1" customFormat="1" ht="14.45" customHeight="1" x14ac:dyDescent="0.3">
      <c r="B28" s="25"/>
      <c r="C28" s="26"/>
      <c r="D28" s="24" t="s">
        <v>49</v>
      </c>
      <c r="E28" s="26"/>
      <c r="F28" s="26"/>
      <c r="G28" s="26"/>
      <c r="H28" s="26"/>
      <c r="I28" s="26"/>
      <c r="J28" s="26"/>
      <c r="K28" s="26"/>
      <c r="L28" s="26"/>
      <c r="M28" s="138">
        <f>N92</f>
        <v>0</v>
      </c>
      <c r="N28" s="138"/>
      <c r="O28" s="138"/>
      <c r="P28" s="138"/>
      <c r="Q28" s="26"/>
      <c r="R28" s="27"/>
    </row>
    <row r="29" spans="2:18" s="1" customFormat="1" ht="6.95" customHeight="1" x14ac:dyDescent="0.3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2:18" s="1" customFormat="1" ht="25.35" customHeight="1" x14ac:dyDescent="0.3">
      <c r="B30" s="25"/>
      <c r="C30" s="26"/>
      <c r="D30" s="57" t="s">
        <v>17</v>
      </c>
      <c r="E30" s="26"/>
      <c r="F30" s="26"/>
      <c r="G30" s="26"/>
      <c r="H30" s="26"/>
      <c r="I30" s="26"/>
      <c r="J30" s="26"/>
      <c r="K30" s="26"/>
      <c r="L30" s="26"/>
      <c r="M30" s="143">
        <f>ROUND(M27+M28,2)</f>
        <v>0</v>
      </c>
      <c r="N30" s="141"/>
      <c r="O30" s="141"/>
      <c r="P30" s="141"/>
      <c r="Q30" s="26"/>
      <c r="R30" s="27"/>
    </row>
    <row r="31" spans="2:18" s="1" customFormat="1" ht="6.95" customHeight="1" x14ac:dyDescent="0.3">
      <c r="B31" s="25"/>
      <c r="C31" s="26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26"/>
      <c r="R31" s="27"/>
    </row>
    <row r="32" spans="2:18" s="1" customFormat="1" ht="14.45" customHeight="1" x14ac:dyDescent="0.3">
      <c r="B32" s="25"/>
      <c r="C32" s="26"/>
      <c r="D32" s="28" t="s">
        <v>18</v>
      </c>
      <c r="E32" s="28" t="s">
        <v>19</v>
      </c>
      <c r="F32" s="29">
        <v>0.21</v>
      </c>
      <c r="G32" s="58" t="s">
        <v>20</v>
      </c>
      <c r="H32" s="144">
        <f>ROUND((SUM(BE92:BE93)+SUM(BE111:BE129)), 2)</f>
        <v>0</v>
      </c>
      <c r="I32" s="141"/>
      <c r="J32" s="141"/>
      <c r="K32" s="26"/>
      <c r="L32" s="26"/>
      <c r="M32" s="144">
        <f>ROUND(ROUND((SUM(BE92:BE93)+SUM(BE111:BE129)), 2)*F32, 2)</f>
        <v>0</v>
      </c>
      <c r="N32" s="141"/>
      <c r="O32" s="141"/>
      <c r="P32" s="141"/>
      <c r="Q32" s="26"/>
      <c r="R32" s="27"/>
    </row>
    <row r="33" spans="2:18" s="1" customFormat="1" ht="14.45" customHeight="1" x14ac:dyDescent="0.3">
      <c r="B33" s="25"/>
      <c r="C33" s="26"/>
      <c r="D33" s="26"/>
      <c r="E33" s="28" t="s">
        <v>21</v>
      </c>
      <c r="F33" s="29">
        <v>0.15</v>
      </c>
      <c r="G33" s="58" t="s">
        <v>20</v>
      </c>
      <c r="H33" s="144">
        <f>ROUND((SUM(BF92:BF93)+SUM(BF111:BF129)), 2)</f>
        <v>0</v>
      </c>
      <c r="I33" s="141"/>
      <c r="J33" s="141"/>
      <c r="K33" s="26"/>
      <c r="L33" s="26"/>
      <c r="M33" s="144">
        <f>ROUND(ROUND((SUM(BF92:BF93)+SUM(BF111:BF129)), 2)*F33, 2)</f>
        <v>0</v>
      </c>
      <c r="N33" s="141"/>
      <c r="O33" s="141"/>
      <c r="P33" s="141"/>
      <c r="Q33" s="26"/>
      <c r="R33" s="27"/>
    </row>
    <row r="34" spans="2:18" s="1" customFormat="1" ht="14.45" hidden="1" customHeight="1" x14ac:dyDescent="0.3">
      <c r="B34" s="25"/>
      <c r="C34" s="26"/>
      <c r="D34" s="26"/>
      <c r="E34" s="28" t="s">
        <v>22</v>
      </c>
      <c r="F34" s="29">
        <v>0.21</v>
      </c>
      <c r="G34" s="58" t="s">
        <v>20</v>
      </c>
      <c r="H34" s="144">
        <f>ROUND((SUM(BG92:BG93)+SUM(BG111:BG129)), 2)</f>
        <v>0</v>
      </c>
      <c r="I34" s="141"/>
      <c r="J34" s="141"/>
      <c r="K34" s="26"/>
      <c r="L34" s="26"/>
      <c r="M34" s="144">
        <v>0</v>
      </c>
      <c r="N34" s="141"/>
      <c r="O34" s="141"/>
      <c r="P34" s="141"/>
      <c r="Q34" s="26"/>
      <c r="R34" s="27"/>
    </row>
    <row r="35" spans="2:18" s="1" customFormat="1" ht="14.45" hidden="1" customHeight="1" x14ac:dyDescent="0.3">
      <c r="B35" s="25"/>
      <c r="C35" s="26"/>
      <c r="D35" s="26"/>
      <c r="E35" s="28" t="s">
        <v>23</v>
      </c>
      <c r="F35" s="29">
        <v>0.15</v>
      </c>
      <c r="G35" s="58" t="s">
        <v>20</v>
      </c>
      <c r="H35" s="144">
        <f>ROUND((SUM(BH92:BH93)+SUM(BH111:BH129)), 2)</f>
        <v>0</v>
      </c>
      <c r="I35" s="141"/>
      <c r="J35" s="141"/>
      <c r="K35" s="26"/>
      <c r="L35" s="26"/>
      <c r="M35" s="144">
        <v>0</v>
      </c>
      <c r="N35" s="141"/>
      <c r="O35" s="141"/>
      <c r="P35" s="141"/>
      <c r="Q35" s="26"/>
      <c r="R35" s="27"/>
    </row>
    <row r="36" spans="2:18" s="1" customFormat="1" ht="14.45" hidden="1" customHeight="1" x14ac:dyDescent="0.3">
      <c r="B36" s="25"/>
      <c r="C36" s="26"/>
      <c r="D36" s="26"/>
      <c r="E36" s="28" t="s">
        <v>24</v>
      </c>
      <c r="F36" s="29">
        <v>0</v>
      </c>
      <c r="G36" s="58" t="s">
        <v>20</v>
      </c>
      <c r="H36" s="144">
        <f>ROUND((SUM(BI92:BI93)+SUM(BI111:BI129)), 2)</f>
        <v>0</v>
      </c>
      <c r="I36" s="141"/>
      <c r="J36" s="141"/>
      <c r="K36" s="26"/>
      <c r="L36" s="26"/>
      <c r="M36" s="144">
        <v>0</v>
      </c>
      <c r="N36" s="141"/>
      <c r="O36" s="141"/>
      <c r="P36" s="141"/>
      <c r="Q36" s="26"/>
      <c r="R36" s="27"/>
    </row>
    <row r="37" spans="2:18" s="1" customFormat="1" ht="6.95" customHeight="1" x14ac:dyDescent="0.3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</row>
    <row r="38" spans="2:18" s="1" customFormat="1" ht="25.35" customHeight="1" x14ac:dyDescent="0.3">
      <c r="B38" s="25"/>
      <c r="C38" s="54"/>
      <c r="D38" s="59" t="s">
        <v>25</v>
      </c>
      <c r="E38" s="47"/>
      <c r="F38" s="47"/>
      <c r="G38" s="60" t="s">
        <v>26</v>
      </c>
      <c r="H38" s="61" t="s">
        <v>27</v>
      </c>
      <c r="I38" s="47"/>
      <c r="J38" s="47"/>
      <c r="K38" s="47"/>
      <c r="L38" s="145">
        <f>SUM(M30:M36)</f>
        <v>0</v>
      </c>
      <c r="M38" s="145"/>
      <c r="N38" s="145"/>
      <c r="O38" s="145"/>
      <c r="P38" s="146"/>
      <c r="Q38" s="54"/>
      <c r="R38" s="27"/>
    </row>
    <row r="39" spans="2:18" s="1" customFormat="1" ht="14.45" customHeigh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2:18" s="1" customFormat="1" ht="14.45" customHeight="1" x14ac:dyDescent="0.3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</row>
    <row r="41" spans="2:18" x14ac:dyDescent="0.3">
      <c r="B41" s="1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8"/>
    </row>
    <row r="42" spans="2:18" x14ac:dyDescent="0.3"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8"/>
    </row>
    <row r="43" spans="2:18" x14ac:dyDescent="0.3">
      <c r="B43" s="17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8"/>
    </row>
    <row r="44" spans="2:18" x14ac:dyDescent="0.3">
      <c r="B44" s="17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8"/>
    </row>
    <row r="45" spans="2:18" x14ac:dyDescent="0.3">
      <c r="B45" s="17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8"/>
    </row>
    <row r="46" spans="2:18" x14ac:dyDescent="0.3">
      <c r="B46" s="17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8"/>
    </row>
    <row r="47" spans="2:18" x14ac:dyDescent="0.3">
      <c r="B47" s="17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8"/>
    </row>
    <row r="48" spans="2:18" x14ac:dyDescent="0.3">
      <c r="B48" s="17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8"/>
    </row>
    <row r="49" spans="2:18" x14ac:dyDescent="0.3">
      <c r="B49" s="1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8"/>
    </row>
    <row r="50" spans="2:18" s="1" customFormat="1" ht="15" x14ac:dyDescent="0.3">
      <c r="B50" s="25"/>
      <c r="C50" s="26"/>
      <c r="D50" s="31" t="s">
        <v>28</v>
      </c>
      <c r="E50" s="32"/>
      <c r="F50" s="32"/>
      <c r="G50" s="32"/>
      <c r="H50" s="33"/>
      <c r="I50" s="26"/>
      <c r="J50" s="31" t="s">
        <v>29</v>
      </c>
      <c r="K50" s="32"/>
      <c r="L50" s="32"/>
      <c r="M50" s="32"/>
      <c r="N50" s="32"/>
      <c r="O50" s="32"/>
      <c r="P50" s="33"/>
      <c r="Q50" s="26"/>
      <c r="R50" s="27"/>
    </row>
    <row r="51" spans="2:18" x14ac:dyDescent="0.3">
      <c r="B51" s="17"/>
      <c r="C51" s="20"/>
      <c r="D51" s="34"/>
      <c r="E51" s="20"/>
      <c r="F51" s="20"/>
      <c r="G51" s="20"/>
      <c r="H51" s="35"/>
      <c r="I51" s="20"/>
      <c r="J51" s="34"/>
      <c r="K51" s="20"/>
      <c r="L51" s="20"/>
      <c r="M51" s="20"/>
      <c r="N51" s="20"/>
      <c r="O51" s="20"/>
      <c r="P51" s="35"/>
      <c r="Q51" s="20"/>
      <c r="R51" s="18"/>
    </row>
    <row r="52" spans="2:18" x14ac:dyDescent="0.3">
      <c r="B52" s="17"/>
      <c r="C52" s="20"/>
      <c r="D52" s="34"/>
      <c r="E52" s="20"/>
      <c r="F52" s="20"/>
      <c r="G52" s="20"/>
      <c r="H52" s="35"/>
      <c r="I52" s="20"/>
      <c r="J52" s="34"/>
      <c r="K52" s="20"/>
      <c r="L52" s="20"/>
      <c r="M52" s="20"/>
      <c r="N52" s="20"/>
      <c r="O52" s="20"/>
      <c r="P52" s="35"/>
      <c r="Q52" s="20"/>
      <c r="R52" s="18"/>
    </row>
    <row r="53" spans="2:18" x14ac:dyDescent="0.3">
      <c r="B53" s="17"/>
      <c r="C53" s="20"/>
      <c r="D53" s="34"/>
      <c r="E53" s="20"/>
      <c r="F53" s="20"/>
      <c r="G53" s="20"/>
      <c r="H53" s="35"/>
      <c r="I53" s="20"/>
      <c r="J53" s="34"/>
      <c r="K53" s="20"/>
      <c r="L53" s="20"/>
      <c r="M53" s="20"/>
      <c r="N53" s="20"/>
      <c r="O53" s="20"/>
      <c r="P53" s="35"/>
      <c r="Q53" s="20"/>
      <c r="R53" s="18"/>
    </row>
    <row r="54" spans="2:18" x14ac:dyDescent="0.3">
      <c r="B54" s="17"/>
      <c r="C54" s="20"/>
      <c r="D54" s="34"/>
      <c r="E54" s="20"/>
      <c r="F54" s="20"/>
      <c r="G54" s="20"/>
      <c r="H54" s="35"/>
      <c r="I54" s="20"/>
      <c r="J54" s="34"/>
      <c r="K54" s="20"/>
      <c r="L54" s="20"/>
      <c r="M54" s="20"/>
      <c r="N54" s="20"/>
      <c r="O54" s="20"/>
      <c r="P54" s="35"/>
      <c r="Q54" s="20"/>
      <c r="R54" s="18"/>
    </row>
    <row r="55" spans="2:18" x14ac:dyDescent="0.3">
      <c r="B55" s="17"/>
      <c r="C55" s="20"/>
      <c r="D55" s="34"/>
      <c r="E55" s="20"/>
      <c r="F55" s="20"/>
      <c r="G55" s="20"/>
      <c r="H55" s="35"/>
      <c r="I55" s="20"/>
      <c r="J55" s="34"/>
      <c r="K55" s="20"/>
      <c r="L55" s="20"/>
      <c r="M55" s="20"/>
      <c r="N55" s="20"/>
      <c r="O55" s="20"/>
      <c r="P55" s="35"/>
      <c r="Q55" s="20"/>
      <c r="R55" s="18"/>
    </row>
    <row r="56" spans="2:18" x14ac:dyDescent="0.3">
      <c r="B56" s="17"/>
      <c r="C56" s="20"/>
      <c r="D56" s="34"/>
      <c r="E56" s="20"/>
      <c r="F56" s="20"/>
      <c r="G56" s="20"/>
      <c r="H56" s="35"/>
      <c r="I56" s="20"/>
      <c r="J56" s="34"/>
      <c r="K56" s="20"/>
      <c r="L56" s="20"/>
      <c r="M56" s="20"/>
      <c r="N56" s="20"/>
      <c r="O56" s="20"/>
      <c r="P56" s="35"/>
      <c r="Q56" s="20"/>
      <c r="R56" s="18"/>
    </row>
    <row r="57" spans="2:18" x14ac:dyDescent="0.3">
      <c r="B57" s="17"/>
      <c r="C57" s="20"/>
      <c r="D57" s="34"/>
      <c r="E57" s="20"/>
      <c r="F57" s="20"/>
      <c r="G57" s="20"/>
      <c r="H57" s="35"/>
      <c r="I57" s="20"/>
      <c r="J57" s="34"/>
      <c r="K57" s="20"/>
      <c r="L57" s="20"/>
      <c r="M57" s="20"/>
      <c r="N57" s="20"/>
      <c r="O57" s="20"/>
      <c r="P57" s="35"/>
      <c r="Q57" s="20"/>
      <c r="R57" s="18"/>
    </row>
    <row r="58" spans="2:18" x14ac:dyDescent="0.3">
      <c r="B58" s="17"/>
      <c r="C58" s="20"/>
      <c r="D58" s="34"/>
      <c r="E58" s="20"/>
      <c r="F58" s="20"/>
      <c r="G58" s="20"/>
      <c r="H58" s="35"/>
      <c r="I58" s="20"/>
      <c r="J58" s="34"/>
      <c r="K58" s="20"/>
      <c r="L58" s="20"/>
      <c r="M58" s="20"/>
      <c r="N58" s="20"/>
      <c r="O58" s="20"/>
      <c r="P58" s="35"/>
      <c r="Q58" s="20"/>
      <c r="R58" s="18"/>
    </row>
    <row r="59" spans="2:18" s="1" customFormat="1" ht="15" x14ac:dyDescent="0.3">
      <c r="B59" s="25"/>
      <c r="C59" s="26"/>
      <c r="D59" s="36" t="s">
        <v>30</v>
      </c>
      <c r="E59" s="37"/>
      <c r="F59" s="37"/>
      <c r="G59" s="38" t="s">
        <v>31</v>
      </c>
      <c r="H59" s="39"/>
      <c r="I59" s="26"/>
      <c r="J59" s="36" t="s">
        <v>30</v>
      </c>
      <c r="K59" s="37"/>
      <c r="L59" s="37"/>
      <c r="M59" s="37"/>
      <c r="N59" s="38" t="s">
        <v>31</v>
      </c>
      <c r="O59" s="37"/>
      <c r="P59" s="39"/>
      <c r="Q59" s="26"/>
      <c r="R59" s="27"/>
    </row>
    <row r="60" spans="2:18" x14ac:dyDescent="0.3">
      <c r="B60" s="1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8"/>
    </row>
    <row r="61" spans="2:18" s="1" customFormat="1" ht="15" x14ac:dyDescent="0.3">
      <c r="B61" s="25"/>
      <c r="C61" s="26"/>
      <c r="D61" s="31" t="s">
        <v>32</v>
      </c>
      <c r="E61" s="32"/>
      <c r="F61" s="32"/>
      <c r="G61" s="32"/>
      <c r="H61" s="33"/>
      <c r="I61" s="26"/>
      <c r="J61" s="31" t="s">
        <v>33</v>
      </c>
      <c r="K61" s="32"/>
      <c r="L61" s="32"/>
      <c r="M61" s="32"/>
      <c r="N61" s="32"/>
      <c r="O61" s="32"/>
      <c r="P61" s="33"/>
      <c r="Q61" s="26"/>
      <c r="R61" s="27"/>
    </row>
    <row r="62" spans="2:18" x14ac:dyDescent="0.3">
      <c r="B62" s="17"/>
      <c r="C62" s="20"/>
      <c r="D62" s="34"/>
      <c r="E62" s="20"/>
      <c r="F62" s="20"/>
      <c r="G62" s="20"/>
      <c r="H62" s="35"/>
      <c r="I62" s="20"/>
      <c r="J62" s="34"/>
      <c r="K62" s="20"/>
      <c r="L62" s="20"/>
      <c r="M62" s="20"/>
      <c r="N62" s="20"/>
      <c r="O62" s="20"/>
      <c r="P62" s="35"/>
      <c r="Q62" s="20"/>
      <c r="R62" s="18"/>
    </row>
    <row r="63" spans="2:18" x14ac:dyDescent="0.3">
      <c r="B63" s="17"/>
      <c r="C63" s="20"/>
      <c r="D63" s="34"/>
      <c r="E63" s="20"/>
      <c r="F63" s="20"/>
      <c r="G63" s="20"/>
      <c r="H63" s="35"/>
      <c r="I63" s="20"/>
      <c r="J63" s="34"/>
      <c r="K63" s="20"/>
      <c r="L63" s="20"/>
      <c r="M63" s="20"/>
      <c r="N63" s="20"/>
      <c r="O63" s="20"/>
      <c r="P63" s="35"/>
      <c r="Q63" s="20"/>
      <c r="R63" s="18"/>
    </row>
    <row r="64" spans="2:18" x14ac:dyDescent="0.3">
      <c r="B64" s="17"/>
      <c r="C64" s="20"/>
      <c r="D64" s="34"/>
      <c r="E64" s="20"/>
      <c r="F64" s="20"/>
      <c r="G64" s="20"/>
      <c r="H64" s="35"/>
      <c r="I64" s="20"/>
      <c r="J64" s="34"/>
      <c r="K64" s="20"/>
      <c r="L64" s="20"/>
      <c r="M64" s="20"/>
      <c r="N64" s="20"/>
      <c r="O64" s="20"/>
      <c r="P64" s="35"/>
      <c r="Q64" s="20"/>
      <c r="R64" s="18"/>
    </row>
    <row r="65" spans="2:18" x14ac:dyDescent="0.3">
      <c r="B65" s="17"/>
      <c r="C65" s="20"/>
      <c r="D65" s="34"/>
      <c r="E65" s="20"/>
      <c r="F65" s="20"/>
      <c r="G65" s="20"/>
      <c r="H65" s="35"/>
      <c r="I65" s="20"/>
      <c r="J65" s="34"/>
      <c r="K65" s="20"/>
      <c r="L65" s="20"/>
      <c r="M65" s="20"/>
      <c r="N65" s="20"/>
      <c r="O65" s="20"/>
      <c r="P65" s="35"/>
      <c r="Q65" s="20"/>
      <c r="R65" s="18"/>
    </row>
    <row r="66" spans="2:18" x14ac:dyDescent="0.3">
      <c r="B66" s="17"/>
      <c r="C66" s="20"/>
      <c r="D66" s="34"/>
      <c r="E66" s="20"/>
      <c r="F66" s="20"/>
      <c r="G66" s="20"/>
      <c r="H66" s="35"/>
      <c r="I66" s="20"/>
      <c r="J66" s="34"/>
      <c r="K66" s="20"/>
      <c r="L66" s="20"/>
      <c r="M66" s="20"/>
      <c r="N66" s="20"/>
      <c r="O66" s="20"/>
      <c r="P66" s="35"/>
      <c r="Q66" s="20"/>
      <c r="R66" s="18"/>
    </row>
    <row r="67" spans="2:18" x14ac:dyDescent="0.3">
      <c r="B67" s="17"/>
      <c r="C67" s="20"/>
      <c r="D67" s="34"/>
      <c r="E67" s="20"/>
      <c r="F67" s="20"/>
      <c r="G67" s="20"/>
      <c r="H67" s="35"/>
      <c r="I67" s="20"/>
      <c r="J67" s="34"/>
      <c r="K67" s="20"/>
      <c r="L67" s="20"/>
      <c r="M67" s="20"/>
      <c r="N67" s="20"/>
      <c r="O67" s="20"/>
      <c r="P67" s="35"/>
      <c r="Q67" s="20"/>
      <c r="R67" s="18"/>
    </row>
    <row r="68" spans="2:18" x14ac:dyDescent="0.3">
      <c r="B68" s="17"/>
      <c r="C68" s="20"/>
      <c r="D68" s="34"/>
      <c r="E68" s="20"/>
      <c r="F68" s="20"/>
      <c r="G68" s="20"/>
      <c r="H68" s="35"/>
      <c r="I68" s="20"/>
      <c r="J68" s="34"/>
      <c r="K68" s="20"/>
      <c r="L68" s="20"/>
      <c r="M68" s="20"/>
      <c r="N68" s="20"/>
      <c r="O68" s="20"/>
      <c r="P68" s="35"/>
      <c r="Q68" s="20"/>
      <c r="R68" s="18"/>
    </row>
    <row r="69" spans="2:18" x14ac:dyDescent="0.3">
      <c r="B69" s="17"/>
      <c r="C69" s="20"/>
      <c r="D69" s="34"/>
      <c r="E69" s="20"/>
      <c r="F69" s="20"/>
      <c r="G69" s="20"/>
      <c r="H69" s="35"/>
      <c r="I69" s="20"/>
      <c r="J69" s="34"/>
      <c r="K69" s="20"/>
      <c r="L69" s="20"/>
      <c r="M69" s="20"/>
      <c r="N69" s="20"/>
      <c r="O69" s="20"/>
      <c r="P69" s="35"/>
      <c r="Q69" s="20"/>
      <c r="R69" s="18"/>
    </row>
    <row r="70" spans="2:18" s="1" customFormat="1" ht="15" x14ac:dyDescent="0.3">
      <c r="B70" s="25"/>
      <c r="C70" s="26"/>
      <c r="D70" s="36" t="s">
        <v>30</v>
      </c>
      <c r="E70" s="37"/>
      <c r="F70" s="37"/>
      <c r="G70" s="38" t="s">
        <v>31</v>
      </c>
      <c r="H70" s="39"/>
      <c r="I70" s="26"/>
      <c r="J70" s="36" t="s">
        <v>30</v>
      </c>
      <c r="K70" s="37"/>
      <c r="L70" s="37"/>
      <c r="M70" s="37"/>
      <c r="N70" s="38" t="s">
        <v>31</v>
      </c>
      <c r="O70" s="37"/>
      <c r="P70" s="39"/>
      <c r="Q70" s="26"/>
      <c r="R70" s="27"/>
    </row>
    <row r="71" spans="2:18" s="1" customFormat="1" ht="14.4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1" customFormat="1" ht="6.9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1" customFormat="1" ht="36.950000000000003" customHeight="1" x14ac:dyDescent="0.3">
      <c r="B76" s="25"/>
      <c r="C76" s="129" t="s">
        <v>50</v>
      </c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27"/>
    </row>
    <row r="77" spans="2:18" s="1" customFormat="1" ht="6.95" customHeight="1" x14ac:dyDescent="0.3"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7"/>
    </row>
    <row r="78" spans="2:18" s="1" customFormat="1" ht="30" customHeight="1" x14ac:dyDescent="0.3">
      <c r="B78" s="25"/>
      <c r="C78" s="23" t="s">
        <v>5</v>
      </c>
      <c r="D78" s="26"/>
      <c r="E78" s="26"/>
      <c r="F78" s="139" t="str">
        <f>F6</f>
        <v>Revitalizace pravého břehu řeky Ostravice v úseku mezi mostem Miloše Sýkory a lodějnicí</v>
      </c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26"/>
      <c r="R78" s="27"/>
    </row>
    <row r="79" spans="2:18" s="1" customFormat="1" ht="36.950000000000003" customHeight="1" x14ac:dyDescent="0.3">
      <c r="B79" s="25"/>
      <c r="C79" s="46" t="s">
        <v>47</v>
      </c>
      <c r="D79" s="26"/>
      <c r="E79" s="26"/>
      <c r="F79" s="134" t="str">
        <f>F7</f>
        <v>SO 02 - Terénní úpra - SO 02 - Terénní úpravy a ...</v>
      </c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26"/>
      <c r="R79" s="27"/>
    </row>
    <row r="80" spans="2:18" s="1" customFormat="1" ht="6.95" customHeight="1" x14ac:dyDescent="0.3"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7"/>
    </row>
    <row r="81" spans="2:47" s="1" customFormat="1" ht="18" customHeight="1" x14ac:dyDescent="0.3">
      <c r="B81" s="25"/>
      <c r="C81" s="23" t="s">
        <v>8</v>
      </c>
      <c r="D81" s="26"/>
      <c r="E81" s="26"/>
      <c r="F81" s="21" t="str">
        <f>F9</f>
        <v xml:space="preserve"> </v>
      </c>
      <c r="G81" s="26"/>
      <c r="H81" s="26"/>
      <c r="I81" s="26"/>
      <c r="J81" s="26"/>
      <c r="K81" s="23" t="s">
        <v>10</v>
      </c>
      <c r="L81" s="26"/>
      <c r="M81" s="142"/>
      <c r="N81" s="142"/>
      <c r="O81" s="142"/>
      <c r="P81" s="142"/>
      <c r="Q81" s="26"/>
      <c r="R81" s="27"/>
    </row>
    <row r="82" spans="2:47" s="1" customFormat="1" ht="6.95" customHeight="1" x14ac:dyDescent="0.3"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7"/>
    </row>
    <row r="83" spans="2:47" s="1" customFormat="1" ht="15" x14ac:dyDescent="0.3">
      <c r="B83" s="25"/>
      <c r="C83" s="23" t="s">
        <v>11</v>
      </c>
      <c r="D83" s="26"/>
      <c r="E83" s="26"/>
      <c r="F83" s="21"/>
      <c r="G83" s="26"/>
      <c r="H83" s="26"/>
      <c r="I83" s="26"/>
      <c r="J83" s="26"/>
      <c r="K83" s="23" t="s">
        <v>13</v>
      </c>
      <c r="L83" s="26"/>
      <c r="M83" s="131"/>
      <c r="N83" s="131"/>
      <c r="O83" s="131"/>
      <c r="P83" s="131"/>
      <c r="Q83" s="131"/>
      <c r="R83" s="27"/>
    </row>
    <row r="84" spans="2:47" s="1" customFormat="1" ht="14.45" customHeight="1" x14ac:dyDescent="0.3">
      <c r="B84" s="25"/>
      <c r="C84" s="23" t="s">
        <v>12</v>
      </c>
      <c r="D84" s="26"/>
      <c r="E84" s="26"/>
      <c r="F84" s="21"/>
      <c r="G84" s="26"/>
      <c r="H84" s="26"/>
      <c r="I84" s="26"/>
      <c r="J84" s="26"/>
      <c r="K84" s="23" t="s">
        <v>15</v>
      </c>
      <c r="L84" s="26"/>
      <c r="M84" s="131"/>
      <c r="N84" s="131"/>
      <c r="O84" s="131"/>
      <c r="P84" s="131"/>
      <c r="Q84" s="131"/>
      <c r="R84" s="27"/>
    </row>
    <row r="85" spans="2:47" s="1" customFormat="1" ht="10.35" customHeight="1" x14ac:dyDescent="0.3"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7"/>
    </row>
    <row r="86" spans="2:47" s="1" customFormat="1" ht="29.25" customHeight="1" x14ac:dyDescent="0.3">
      <c r="B86" s="25"/>
      <c r="C86" s="147" t="s">
        <v>51</v>
      </c>
      <c r="D86" s="148"/>
      <c r="E86" s="148"/>
      <c r="F86" s="148"/>
      <c r="G86" s="148"/>
      <c r="H86" s="54"/>
      <c r="I86" s="54"/>
      <c r="J86" s="54"/>
      <c r="K86" s="54"/>
      <c r="L86" s="54"/>
      <c r="M86" s="54"/>
      <c r="N86" s="147" t="s">
        <v>52</v>
      </c>
      <c r="O86" s="148"/>
      <c r="P86" s="148"/>
      <c r="Q86" s="148"/>
      <c r="R86" s="27"/>
    </row>
    <row r="87" spans="2:47" s="1" customFormat="1" ht="10.35" customHeight="1" x14ac:dyDescent="0.3"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7"/>
    </row>
    <row r="88" spans="2:47" s="1" customFormat="1" ht="29.25" customHeight="1" x14ac:dyDescent="0.3">
      <c r="B88" s="25"/>
      <c r="C88" s="62" t="s">
        <v>53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137">
        <f>N111</f>
        <v>0</v>
      </c>
      <c r="O88" s="149"/>
      <c r="P88" s="149"/>
      <c r="Q88" s="149"/>
      <c r="R88" s="27"/>
      <c r="AU88" s="13" t="s">
        <v>54</v>
      </c>
    </row>
    <row r="89" spans="2:47" s="2" customFormat="1" ht="24.95" customHeight="1" x14ac:dyDescent="0.3">
      <c r="B89" s="63"/>
      <c r="C89" s="64"/>
      <c r="D89" s="65" t="s">
        <v>82</v>
      </c>
      <c r="E89" s="64"/>
      <c r="F89" s="64"/>
      <c r="G89" s="64"/>
      <c r="H89" s="64"/>
      <c r="I89" s="64"/>
      <c r="J89" s="64"/>
      <c r="K89" s="64"/>
      <c r="L89" s="64"/>
      <c r="M89" s="64"/>
      <c r="N89" s="150">
        <f>N112</f>
        <v>0</v>
      </c>
      <c r="O89" s="151"/>
      <c r="P89" s="151"/>
      <c r="Q89" s="151"/>
      <c r="R89" s="66"/>
    </row>
    <row r="90" spans="2:47" s="3" customFormat="1" ht="19.899999999999999" customHeight="1" x14ac:dyDescent="0.3">
      <c r="B90" s="67"/>
      <c r="C90" s="68"/>
      <c r="D90" s="69" t="s">
        <v>83</v>
      </c>
      <c r="E90" s="68"/>
      <c r="F90" s="68"/>
      <c r="G90" s="68"/>
      <c r="H90" s="68"/>
      <c r="I90" s="68"/>
      <c r="J90" s="68"/>
      <c r="K90" s="68"/>
      <c r="L90" s="68"/>
      <c r="M90" s="68"/>
      <c r="N90" s="152">
        <f>N113</f>
        <v>0</v>
      </c>
      <c r="O90" s="153"/>
      <c r="P90" s="153"/>
      <c r="Q90" s="153"/>
      <c r="R90" s="70"/>
    </row>
    <row r="91" spans="2:47" s="1" customFormat="1" ht="21.75" customHeight="1" x14ac:dyDescent="0.3"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7"/>
    </row>
    <row r="92" spans="2:47" s="1" customFormat="1" ht="29.25" customHeight="1" x14ac:dyDescent="0.3">
      <c r="B92" s="25"/>
      <c r="C92" s="62" t="s">
        <v>55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149">
        <v>0</v>
      </c>
      <c r="O92" s="154"/>
      <c r="P92" s="154"/>
      <c r="Q92" s="154"/>
      <c r="R92" s="27"/>
      <c r="T92" s="71"/>
      <c r="U92" s="72" t="s">
        <v>18</v>
      </c>
    </row>
    <row r="93" spans="2:47" s="1" customFormat="1" ht="18" customHeight="1" x14ac:dyDescent="0.3"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7"/>
    </row>
    <row r="94" spans="2:47" s="1" customFormat="1" ht="29.25" customHeight="1" x14ac:dyDescent="0.3">
      <c r="B94" s="25"/>
      <c r="C94" s="53" t="s">
        <v>39</v>
      </c>
      <c r="D94" s="54"/>
      <c r="E94" s="54"/>
      <c r="F94" s="54"/>
      <c r="G94" s="54"/>
      <c r="H94" s="54"/>
      <c r="I94" s="54"/>
      <c r="J94" s="54"/>
      <c r="K94" s="54"/>
      <c r="L94" s="135">
        <f>ROUND(SUM(N88+N92),2)</f>
        <v>0</v>
      </c>
      <c r="M94" s="135"/>
      <c r="N94" s="135"/>
      <c r="O94" s="135"/>
      <c r="P94" s="135"/>
      <c r="Q94" s="135"/>
      <c r="R94" s="27"/>
    </row>
    <row r="95" spans="2:47" s="1" customFormat="1" ht="6.95" customHeight="1" x14ac:dyDescent="0.3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9" spans="2:63" s="1" customFormat="1" ht="6.95" customHeight="1" x14ac:dyDescent="0.3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5"/>
    </row>
    <row r="100" spans="2:63" s="1" customFormat="1" ht="36.950000000000003" customHeight="1" x14ac:dyDescent="0.3">
      <c r="B100" s="25"/>
      <c r="C100" s="129" t="s">
        <v>56</v>
      </c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27"/>
    </row>
    <row r="101" spans="2:63" s="1" customFormat="1" ht="6.95" customHeight="1" x14ac:dyDescent="0.3"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7"/>
    </row>
    <row r="102" spans="2:63" s="1" customFormat="1" ht="30" customHeight="1" x14ac:dyDescent="0.3">
      <c r="B102" s="25"/>
      <c r="C102" s="23" t="s">
        <v>5</v>
      </c>
      <c r="D102" s="26"/>
      <c r="E102" s="26"/>
      <c r="F102" s="139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26"/>
      <c r="R102" s="27"/>
    </row>
    <row r="103" spans="2:63" s="1" customFormat="1" ht="36.950000000000003" customHeight="1" x14ac:dyDescent="0.3">
      <c r="B103" s="25"/>
      <c r="C103" s="46" t="s">
        <v>47</v>
      </c>
      <c r="D103" s="26"/>
      <c r="E103" s="26"/>
      <c r="F103" s="134" t="str">
        <f>F7</f>
        <v>SO 02 - Terénní úpra - SO 02 - Terénní úpravy a ...</v>
      </c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26"/>
      <c r="R103" s="27"/>
    </row>
    <row r="104" spans="2:63" s="1" customFormat="1" ht="6.95" customHeight="1" x14ac:dyDescent="0.3">
      <c r="B104" s="25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</row>
    <row r="105" spans="2:63" s="1" customFormat="1" ht="18" customHeight="1" x14ac:dyDescent="0.3">
      <c r="B105" s="25"/>
      <c r="C105" s="23" t="s">
        <v>8</v>
      </c>
      <c r="D105" s="26"/>
      <c r="E105" s="26"/>
      <c r="F105" s="21" t="str">
        <f>F9</f>
        <v xml:space="preserve"> </v>
      </c>
      <c r="G105" s="26"/>
      <c r="H105" s="26"/>
      <c r="I105" s="26"/>
      <c r="J105" s="26"/>
      <c r="K105" s="23" t="s">
        <v>10</v>
      </c>
      <c r="L105" s="26"/>
      <c r="M105" s="142"/>
      <c r="N105" s="142"/>
      <c r="O105" s="142"/>
      <c r="P105" s="142"/>
      <c r="Q105" s="26"/>
      <c r="R105" s="27"/>
    </row>
    <row r="106" spans="2:63" s="1" customFormat="1" ht="6.95" customHeight="1" x14ac:dyDescent="0.3">
      <c r="B106" s="25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</row>
    <row r="107" spans="2:63" s="1" customFormat="1" ht="15" x14ac:dyDescent="0.3">
      <c r="B107" s="25"/>
      <c r="C107" s="23" t="s">
        <v>11</v>
      </c>
      <c r="D107" s="26"/>
      <c r="E107" s="26"/>
      <c r="F107" s="21"/>
      <c r="G107" s="26"/>
      <c r="H107" s="26"/>
      <c r="I107" s="26"/>
      <c r="J107" s="26"/>
      <c r="K107" s="23" t="s">
        <v>13</v>
      </c>
      <c r="L107" s="26"/>
      <c r="M107" s="131"/>
      <c r="N107" s="131"/>
      <c r="O107" s="131"/>
      <c r="P107" s="131"/>
      <c r="Q107" s="131"/>
      <c r="R107" s="27"/>
    </row>
    <row r="108" spans="2:63" s="1" customFormat="1" ht="14.45" customHeight="1" x14ac:dyDescent="0.3">
      <c r="B108" s="25"/>
      <c r="C108" s="23" t="s">
        <v>12</v>
      </c>
      <c r="D108" s="26"/>
      <c r="E108" s="26"/>
      <c r="F108" s="21"/>
      <c r="G108" s="26"/>
      <c r="H108" s="26"/>
      <c r="I108" s="26"/>
      <c r="J108" s="26"/>
      <c r="K108" s="23" t="s">
        <v>15</v>
      </c>
      <c r="L108" s="26"/>
      <c r="M108" s="131"/>
      <c r="N108" s="131"/>
      <c r="O108" s="131"/>
      <c r="P108" s="131"/>
      <c r="Q108" s="131"/>
      <c r="R108" s="27"/>
    </row>
    <row r="109" spans="2:63" s="1" customFormat="1" ht="10.35" customHeight="1" x14ac:dyDescent="0.3">
      <c r="B109" s="25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</row>
    <row r="110" spans="2:63" s="4" customFormat="1" ht="29.25" customHeight="1" x14ac:dyDescent="0.3">
      <c r="B110" s="73"/>
      <c r="C110" s="74" t="s">
        <v>57</v>
      </c>
      <c r="D110" s="75" t="s">
        <v>58</v>
      </c>
      <c r="E110" s="75" t="s">
        <v>34</v>
      </c>
      <c r="F110" s="155" t="s">
        <v>59</v>
      </c>
      <c r="G110" s="155"/>
      <c r="H110" s="155"/>
      <c r="I110" s="155"/>
      <c r="J110" s="75" t="s">
        <v>60</v>
      </c>
      <c r="K110" s="75" t="s">
        <v>61</v>
      </c>
      <c r="L110" s="156" t="s">
        <v>62</v>
      </c>
      <c r="M110" s="156"/>
      <c r="N110" s="155" t="s">
        <v>52</v>
      </c>
      <c r="O110" s="155"/>
      <c r="P110" s="155"/>
      <c r="Q110" s="157"/>
      <c r="R110" s="76"/>
      <c r="T110" s="48" t="s">
        <v>63</v>
      </c>
      <c r="U110" s="49" t="s">
        <v>18</v>
      </c>
      <c r="V110" s="49" t="s">
        <v>64</v>
      </c>
      <c r="W110" s="49" t="s">
        <v>65</v>
      </c>
      <c r="X110" s="49" t="s">
        <v>66</v>
      </c>
      <c r="Y110" s="49" t="s">
        <v>67</v>
      </c>
      <c r="Z110" s="49" t="s">
        <v>68</v>
      </c>
      <c r="AA110" s="49" t="s">
        <v>69</v>
      </c>
      <c r="AB110" s="50" t="s">
        <v>70</v>
      </c>
    </row>
    <row r="111" spans="2:63" s="1" customFormat="1" ht="29.25" customHeight="1" x14ac:dyDescent="0.35">
      <c r="B111" s="25"/>
      <c r="C111" s="52" t="s">
        <v>48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161">
        <f>BK111</f>
        <v>0</v>
      </c>
      <c r="O111" s="162"/>
      <c r="P111" s="162"/>
      <c r="Q111" s="162"/>
      <c r="R111" s="27"/>
      <c r="T111" s="51"/>
      <c r="U111" s="32"/>
      <c r="V111" s="32"/>
      <c r="W111" s="77">
        <f>W112</f>
        <v>0</v>
      </c>
      <c r="X111" s="32"/>
      <c r="Y111" s="77">
        <f>Y112</f>
        <v>0</v>
      </c>
      <c r="Z111" s="32"/>
      <c r="AA111" s="77">
        <f>AA112</f>
        <v>0</v>
      </c>
      <c r="AB111" s="33"/>
      <c r="AT111" s="13" t="s">
        <v>35</v>
      </c>
      <c r="AU111" s="13" t="s">
        <v>54</v>
      </c>
      <c r="BK111" s="78">
        <f>BK112</f>
        <v>0</v>
      </c>
    </row>
    <row r="112" spans="2:63" s="5" customFormat="1" ht="37.35" customHeight="1" x14ac:dyDescent="0.35">
      <c r="B112" s="79"/>
      <c r="C112" s="80"/>
      <c r="D112" s="81" t="s">
        <v>82</v>
      </c>
      <c r="E112" s="81"/>
      <c r="F112" s="81"/>
      <c r="G112" s="81"/>
      <c r="H112" s="81"/>
      <c r="I112" s="81"/>
      <c r="J112" s="81"/>
      <c r="K112" s="81"/>
      <c r="L112" s="81"/>
      <c r="M112" s="81"/>
      <c r="N112" s="163">
        <f>BK112</f>
        <v>0</v>
      </c>
      <c r="O112" s="150"/>
      <c r="P112" s="150"/>
      <c r="Q112" s="150"/>
      <c r="R112" s="82"/>
      <c r="T112" s="83"/>
      <c r="U112" s="80"/>
      <c r="V112" s="80"/>
      <c r="W112" s="84">
        <f>W113</f>
        <v>0</v>
      </c>
      <c r="X112" s="80"/>
      <c r="Y112" s="84">
        <f>Y113</f>
        <v>0</v>
      </c>
      <c r="Z112" s="80"/>
      <c r="AA112" s="84">
        <f>AA113</f>
        <v>0</v>
      </c>
      <c r="AB112" s="85"/>
      <c r="AR112" s="86" t="s">
        <v>37</v>
      </c>
      <c r="AT112" s="87" t="s">
        <v>35</v>
      </c>
      <c r="AU112" s="87" t="s">
        <v>36</v>
      </c>
      <c r="AY112" s="86" t="s">
        <v>72</v>
      </c>
      <c r="BK112" s="88">
        <f>BK113</f>
        <v>0</v>
      </c>
    </row>
    <row r="113" spans="2:65" s="5" customFormat="1" ht="19.899999999999999" customHeight="1" x14ac:dyDescent="0.3">
      <c r="B113" s="79"/>
      <c r="C113" s="80"/>
      <c r="D113" s="89" t="s">
        <v>83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164">
        <f>BK113</f>
        <v>0</v>
      </c>
      <c r="O113" s="165"/>
      <c r="P113" s="165"/>
      <c r="Q113" s="165"/>
      <c r="R113" s="82"/>
      <c r="T113" s="83"/>
      <c r="U113" s="80"/>
      <c r="V113" s="80"/>
      <c r="W113" s="84">
        <f>SUM(W114:W129)</f>
        <v>0</v>
      </c>
      <c r="X113" s="80"/>
      <c r="Y113" s="84">
        <f>SUM(Y114:Y129)</f>
        <v>0</v>
      </c>
      <c r="Z113" s="80"/>
      <c r="AA113" s="84">
        <f>SUM(AA114:AA129)</f>
        <v>0</v>
      </c>
      <c r="AB113" s="85"/>
      <c r="AR113" s="86" t="s">
        <v>37</v>
      </c>
      <c r="AT113" s="87" t="s">
        <v>35</v>
      </c>
      <c r="AU113" s="87" t="s">
        <v>37</v>
      </c>
      <c r="AY113" s="86" t="s">
        <v>72</v>
      </c>
      <c r="BK113" s="88">
        <f>SUM(BK114:BK129)</f>
        <v>0</v>
      </c>
    </row>
    <row r="114" spans="2:65" s="1" customFormat="1" ht="25.5" customHeight="1" x14ac:dyDescent="0.3">
      <c r="B114" s="90"/>
      <c r="C114" s="91" t="s">
        <v>37</v>
      </c>
      <c r="D114" s="91" t="s">
        <v>73</v>
      </c>
      <c r="E114" s="92" t="s">
        <v>84</v>
      </c>
      <c r="F114" s="158" t="s">
        <v>85</v>
      </c>
      <c r="G114" s="158"/>
      <c r="H114" s="158"/>
      <c r="I114" s="158"/>
      <c r="J114" s="93" t="s">
        <v>86</v>
      </c>
      <c r="K114" s="94">
        <v>670</v>
      </c>
      <c r="L114" s="159">
        <v>0</v>
      </c>
      <c r="M114" s="159"/>
      <c r="N114" s="159">
        <f>ROUND(L114*K114,2)</f>
        <v>0</v>
      </c>
      <c r="O114" s="159"/>
      <c r="P114" s="159"/>
      <c r="Q114" s="159"/>
      <c r="R114" s="95"/>
      <c r="T114" s="96" t="s">
        <v>1</v>
      </c>
      <c r="U114" s="30" t="s">
        <v>19</v>
      </c>
      <c r="V114" s="97">
        <v>0</v>
      </c>
      <c r="W114" s="97">
        <f>V114*K114</f>
        <v>0</v>
      </c>
      <c r="X114" s="97">
        <v>0</v>
      </c>
      <c r="Y114" s="97">
        <f>X114*K114</f>
        <v>0</v>
      </c>
      <c r="Z114" s="97">
        <v>0</v>
      </c>
      <c r="AA114" s="97">
        <f>Z114*K114</f>
        <v>0</v>
      </c>
      <c r="AB114" s="98" t="s">
        <v>1</v>
      </c>
      <c r="AR114" s="13" t="s">
        <v>74</v>
      </c>
      <c r="AT114" s="13" t="s">
        <v>73</v>
      </c>
      <c r="AU114" s="13" t="s">
        <v>45</v>
      </c>
      <c r="AY114" s="13" t="s">
        <v>72</v>
      </c>
      <c r="BE114" s="99">
        <f>IF(U114="základní",N114,0)</f>
        <v>0</v>
      </c>
      <c r="BF114" s="99">
        <f>IF(U114="snížená",N114,0)</f>
        <v>0</v>
      </c>
      <c r="BG114" s="99">
        <f>IF(U114="zákl. přenesená",N114,0)</f>
        <v>0</v>
      </c>
      <c r="BH114" s="99">
        <f>IF(U114="sníž. přenesená",N114,0)</f>
        <v>0</v>
      </c>
      <c r="BI114" s="99">
        <f>IF(U114="nulová",N114,0)</f>
        <v>0</v>
      </c>
      <c r="BJ114" s="13" t="s">
        <v>37</v>
      </c>
      <c r="BK114" s="99">
        <f>ROUND(L114*K114,2)</f>
        <v>0</v>
      </c>
      <c r="BL114" s="13" t="s">
        <v>74</v>
      </c>
      <c r="BM114" s="13" t="s">
        <v>45</v>
      </c>
    </row>
    <row r="115" spans="2:65" s="6" customFormat="1" ht="25.5" customHeight="1" x14ac:dyDescent="0.3">
      <c r="B115" s="100"/>
      <c r="C115" s="101"/>
      <c r="D115" s="101"/>
      <c r="E115" s="102" t="s">
        <v>1</v>
      </c>
      <c r="F115" s="166" t="s">
        <v>87</v>
      </c>
      <c r="G115" s="167"/>
      <c r="H115" s="167"/>
      <c r="I115" s="167"/>
      <c r="J115" s="101"/>
      <c r="K115" s="103">
        <v>670</v>
      </c>
      <c r="L115" s="101"/>
      <c r="M115" s="101"/>
      <c r="N115" s="101"/>
      <c r="O115" s="101"/>
      <c r="P115" s="101"/>
      <c r="Q115" s="101"/>
      <c r="R115" s="104"/>
      <c r="T115" s="105"/>
      <c r="U115" s="101"/>
      <c r="V115" s="101"/>
      <c r="W115" s="101"/>
      <c r="X115" s="101"/>
      <c r="Y115" s="101"/>
      <c r="Z115" s="101"/>
      <c r="AA115" s="101"/>
      <c r="AB115" s="106"/>
      <c r="AT115" s="107" t="s">
        <v>77</v>
      </c>
      <c r="AU115" s="107" t="s">
        <v>45</v>
      </c>
      <c r="AV115" s="6" t="s">
        <v>45</v>
      </c>
      <c r="AW115" s="6" t="s">
        <v>14</v>
      </c>
      <c r="AX115" s="6" t="s">
        <v>36</v>
      </c>
      <c r="AY115" s="107" t="s">
        <v>72</v>
      </c>
    </row>
    <row r="116" spans="2:65" s="8" customFormat="1" ht="25.5" customHeight="1" x14ac:dyDescent="0.3">
      <c r="B116" s="119"/>
      <c r="C116" s="120"/>
      <c r="D116" s="120"/>
      <c r="E116" s="121" t="s">
        <v>1</v>
      </c>
      <c r="F116" s="170" t="s">
        <v>88</v>
      </c>
      <c r="G116" s="171"/>
      <c r="H116" s="171"/>
      <c r="I116" s="171"/>
      <c r="J116" s="120"/>
      <c r="K116" s="122" t="s">
        <v>1</v>
      </c>
      <c r="L116" s="120"/>
      <c r="M116" s="120"/>
      <c r="N116" s="120"/>
      <c r="O116" s="120"/>
      <c r="P116" s="120"/>
      <c r="Q116" s="120"/>
      <c r="R116" s="123"/>
      <c r="T116" s="124"/>
      <c r="U116" s="120"/>
      <c r="V116" s="120"/>
      <c r="W116" s="120"/>
      <c r="X116" s="120"/>
      <c r="Y116" s="120"/>
      <c r="Z116" s="120"/>
      <c r="AA116" s="120"/>
      <c r="AB116" s="125"/>
      <c r="AT116" s="126" t="s">
        <v>77</v>
      </c>
      <c r="AU116" s="126" t="s">
        <v>45</v>
      </c>
      <c r="AV116" s="8" t="s">
        <v>37</v>
      </c>
      <c r="AW116" s="8" t="s">
        <v>14</v>
      </c>
      <c r="AX116" s="8" t="s">
        <v>36</v>
      </c>
      <c r="AY116" s="126" t="s">
        <v>72</v>
      </c>
    </row>
    <row r="117" spans="2:65" s="7" customFormat="1" ht="16.5" customHeight="1" x14ac:dyDescent="0.3">
      <c r="B117" s="108"/>
      <c r="C117" s="109"/>
      <c r="D117" s="109"/>
      <c r="E117" s="110" t="s">
        <v>1</v>
      </c>
      <c r="F117" s="168" t="s">
        <v>78</v>
      </c>
      <c r="G117" s="169"/>
      <c r="H117" s="169"/>
      <c r="I117" s="169"/>
      <c r="J117" s="109"/>
      <c r="K117" s="111">
        <v>670</v>
      </c>
      <c r="L117" s="109"/>
      <c r="M117" s="109"/>
      <c r="N117" s="109"/>
      <c r="O117" s="109"/>
      <c r="P117" s="109"/>
      <c r="Q117" s="109"/>
      <c r="R117" s="112"/>
      <c r="T117" s="113"/>
      <c r="U117" s="109"/>
      <c r="V117" s="109"/>
      <c r="W117" s="109"/>
      <c r="X117" s="109"/>
      <c r="Y117" s="109"/>
      <c r="Z117" s="109"/>
      <c r="AA117" s="109"/>
      <c r="AB117" s="114"/>
      <c r="AT117" s="115" t="s">
        <v>77</v>
      </c>
      <c r="AU117" s="115" t="s">
        <v>45</v>
      </c>
      <c r="AV117" s="7" t="s">
        <v>74</v>
      </c>
      <c r="AW117" s="7" t="s">
        <v>14</v>
      </c>
      <c r="AX117" s="7" t="s">
        <v>37</v>
      </c>
      <c r="AY117" s="115" t="s">
        <v>72</v>
      </c>
    </row>
    <row r="118" spans="2:65" s="1" customFormat="1" ht="25.5" customHeight="1" x14ac:dyDescent="0.3">
      <c r="B118" s="90"/>
      <c r="C118" s="91" t="s">
        <v>45</v>
      </c>
      <c r="D118" s="91" t="s">
        <v>73</v>
      </c>
      <c r="E118" s="92" t="s">
        <v>89</v>
      </c>
      <c r="F118" s="158" t="s">
        <v>90</v>
      </c>
      <c r="G118" s="158"/>
      <c r="H118" s="158"/>
      <c r="I118" s="158"/>
      <c r="J118" s="93" t="s">
        <v>86</v>
      </c>
      <c r="K118" s="94">
        <v>670</v>
      </c>
      <c r="L118" s="159">
        <v>0</v>
      </c>
      <c r="M118" s="159"/>
      <c r="N118" s="159">
        <f>ROUND(L118*K118,2)</f>
        <v>0</v>
      </c>
      <c r="O118" s="159"/>
      <c r="P118" s="159"/>
      <c r="Q118" s="159"/>
      <c r="R118" s="95"/>
      <c r="T118" s="96" t="s">
        <v>1</v>
      </c>
      <c r="U118" s="30" t="s">
        <v>19</v>
      </c>
      <c r="V118" s="97">
        <v>0</v>
      </c>
      <c r="W118" s="97">
        <f>V118*K118</f>
        <v>0</v>
      </c>
      <c r="X118" s="97">
        <v>0</v>
      </c>
      <c r="Y118" s="97">
        <f>X118*K118</f>
        <v>0</v>
      </c>
      <c r="Z118" s="97">
        <v>0</v>
      </c>
      <c r="AA118" s="97">
        <f>Z118*K118</f>
        <v>0</v>
      </c>
      <c r="AB118" s="98" t="s">
        <v>1</v>
      </c>
      <c r="AR118" s="13" t="s">
        <v>74</v>
      </c>
      <c r="AT118" s="13" t="s">
        <v>73</v>
      </c>
      <c r="AU118" s="13" t="s">
        <v>45</v>
      </c>
      <c r="AY118" s="13" t="s">
        <v>72</v>
      </c>
      <c r="BE118" s="99">
        <f>IF(U118="základní",N118,0)</f>
        <v>0</v>
      </c>
      <c r="BF118" s="99">
        <f>IF(U118="snížená",N118,0)</f>
        <v>0</v>
      </c>
      <c r="BG118" s="99">
        <f>IF(U118="zákl. přenesená",N118,0)</f>
        <v>0</v>
      </c>
      <c r="BH118" s="99">
        <f>IF(U118="sníž. přenesená",N118,0)</f>
        <v>0</v>
      </c>
      <c r="BI118" s="99">
        <f>IF(U118="nulová",N118,0)</f>
        <v>0</v>
      </c>
      <c r="BJ118" s="13" t="s">
        <v>37</v>
      </c>
      <c r="BK118" s="99">
        <f>ROUND(L118*K118,2)</f>
        <v>0</v>
      </c>
      <c r="BL118" s="13" t="s">
        <v>74</v>
      </c>
      <c r="BM118" s="13" t="s">
        <v>74</v>
      </c>
    </row>
    <row r="119" spans="2:65" s="1" customFormat="1" ht="25.5" customHeight="1" x14ac:dyDescent="0.3">
      <c r="B119" s="90"/>
      <c r="C119" s="91" t="s">
        <v>75</v>
      </c>
      <c r="D119" s="91" t="s">
        <v>73</v>
      </c>
      <c r="E119" s="92" t="s">
        <v>91</v>
      </c>
      <c r="F119" s="158" t="s">
        <v>92</v>
      </c>
      <c r="G119" s="158"/>
      <c r="H119" s="158"/>
      <c r="I119" s="158"/>
      <c r="J119" s="93" t="s">
        <v>93</v>
      </c>
      <c r="K119" s="94">
        <v>1206</v>
      </c>
      <c r="L119" s="159">
        <v>0</v>
      </c>
      <c r="M119" s="159"/>
      <c r="N119" s="159">
        <f>ROUND(L119*K119,2)</f>
        <v>0</v>
      </c>
      <c r="O119" s="159"/>
      <c r="P119" s="159"/>
      <c r="Q119" s="159"/>
      <c r="R119" s="95"/>
      <c r="T119" s="96" t="s">
        <v>1</v>
      </c>
      <c r="U119" s="30" t="s">
        <v>19</v>
      </c>
      <c r="V119" s="97">
        <v>0</v>
      </c>
      <c r="W119" s="97">
        <f>V119*K119</f>
        <v>0</v>
      </c>
      <c r="X119" s="97">
        <v>0</v>
      </c>
      <c r="Y119" s="97">
        <f>X119*K119</f>
        <v>0</v>
      </c>
      <c r="Z119" s="97">
        <v>0</v>
      </c>
      <c r="AA119" s="97">
        <f>Z119*K119</f>
        <v>0</v>
      </c>
      <c r="AB119" s="98" t="s">
        <v>1</v>
      </c>
      <c r="AR119" s="13" t="s">
        <v>74</v>
      </c>
      <c r="AT119" s="13" t="s">
        <v>73</v>
      </c>
      <c r="AU119" s="13" t="s">
        <v>45</v>
      </c>
      <c r="AY119" s="13" t="s">
        <v>72</v>
      </c>
      <c r="BE119" s="99">
        <f>IF(U119="základní",N119,0)</f>
        <v>0</v>
      </c>
      <c r="BF119" s="99">
        <f>IF(U119="snížená",N119,0)</f>
        <v>0</v>
      </c>
      <c r="BG119" s="99">
        <f>IF(U119="zákl. přenesená",N119,0)</f>
        <v>0</v>
      </c>
      <c r="BH119" s="99">
        <f>IF(U119="sníž. přenesená",N119,0)</f>
        <v>0</v>
      </c>
      <c r="BI119" s="99">
        <f>IF(U119="nulová",N119,0)</f>
        <v>0</v>
      </c>
      <c r="BJ119" s="13" t="s">
        <v>37</v>
      </c>
      <c r="BK119" s="99">
        <f>ROUND(L119*K119,2)</f>
        <v>0</v>
      </c>
      <c r="BL119" s="13" t="s">
        <v>74</v>
      </c>
      <c r="BM119" s="13" t="s">
        <v>76</v>
      </c>
    </row>
    <row r="120" spans="2:65" s="6" customFormat="1" ht="16.5" customHeight="1" x14ac:dyDescent="0.3">
      <c r="B120" s="100"/>
      <c r="C120" s="101"/>
      <c r="D120" s="101"/>
      <c r="E120" s="102" t="s">
        <v>1</v>
      </c>
      <c r="F120" s="166" t="s">
        <v>94</v>
      </c>
      <c r="G120" s="167"/>
      <c r="H120" s="167"/>
      <c r="I120" s="167"/>
      <c r="J120" s="101"/>
      <c r="K120" s="103">
        <v>1206</v>
      </c>
      <c r="L120" s="101"/>
      <c r="M120" s="101"/>
      <c r="N120" s="101"/>
      <c r="O120" s="101"/>
      <c r="P120" s="101"/>
      <c r="Q120" s="101"/>
      <c r="R120" s="104"/>
      <c r="T120" s="105"/>
      <c r="U120" s="101"/>
      <c r="V120" s="101"/>
      <c r="W120" s="101"/>
      <c r="X120" s="101"/>
      <c r="Y120" s="101"/>
      <c r="Z120" s="101"/>
      <c r="AA120" s="101"/>
      <c r="AB120" s="106"/>
      <c r="AT120" s="107" t="s">
        <v>77</v>
      </c>
      <c r="AU120" s="107" t="s">
        <v>45</v>
      </c>
      <c r="AV120" s="6" t="s">
        <v>45</v>
      </c>
      <c r="AW120" s="6" t="s">
        <v>14</v>
      </c>
      <c r="AX120" s="6" t="s">
        <v>36</v>
      </c>
      <c r="AY120" s="107" t="s">
        <v>72</v>
      </c>
    </row>
    <row r="121" spans="2:65" s="7" customFormat="1" ht="16.5" customHeight="1" x14ac:dyDescent="0.3">
      <c r="B121" s="108"/>
      <c r="C121" s="109"/>
      <c r="D121" s="109"/>
      <c r="E121" s="110" t="s">
        <v>1</v>
      </c>
      <c r="F121" s="168" t="s">
        <v>78</v>
      </c>
      <c r="G121" s="169"/>
      <c r="H121" s="169"/>
      <c r="I121" s="169"/>
      <c r="J121" s="109"/>
      <c r="K121" s="111">
        <v>1206</v>
      </c>
      <c r="L121" s="109"/>
      <c r="M121" s="109"/>
      <c r="N121" s="109"/>
      <c r="O121" s="109"/>
      <c r="P121" s="109"/>
      <c r="Q121" s="109"/>
      <c r="R121" s="112"/>
      <c r="T121" s="113"/>
      <c r="U121" s="109"/>
      <c r="V121" s="109"/>
      <c r="W121" s="109"/>
      <c r="X121" s="109"/>
      <c r="Y121" s="109"/>
      <c r="Z121" s="109"/>
      <c r="AA121" s="109"/>
      <c r="AB121" s="114"/>
      <c r="AT121" s="115" t="s">
        <v>77</v>
      </c>
      <c r="AU121" s="115" t="s">
        <v>45</v>
      </c>
      <c r="AV121" s="7" t="s">
        <v>74</v>
      </c>
      <c r="AW121" s="7" t="s">
        <v>14</v>
      </c>
      <c r="AX121" s="7" t="s">
        <v>37</v>
      </c>
      <c r="AY121" s="115" t="s">
        <v>72</v>
      </c>
    </row>
    <row r="122" spans="2:65" s="1" customFormat="1" ht="16.5" customHeight="1" x14ac:dyDescent="0.3">
      <c r="B122" s="90"/>
      <c r="C122" s="91" t="s">
        <v>74</v>
      </c>
      <c r="D122" s="91" t="s">
        <v>73</v>
      </c>
      <c r="E122" s="92" t="s">
        <v>95</v>
      </c>
      <c r="F122" s="158" t="s">
        <v>96</v>
      </c>
      <c r="G122" s="158"/>
      <c r="H122" s="158"/>
      <c r="I122" s="158"/>
      <c r="J122" s="93" t="s">
        <v>86</v>
      </c>
      <c r="K122" s="94">
        <v>2123</v>
      </c>
      <c r="L122" s="159">
        <v>0</v>
      </c>
      <c r="M122" s="159"/>
      <c r="N122" s="159">
        <f>ROUND(L122*K122,2)</f>
        <v>0</v>
      </c>
      <c r="O122" s="159"/>
      <c r="P122" s="159"/>
      <c r="Q122" s="159"/>
      <c r="R122" s="95"/>
      <c r="T122" s="96" t="s">
        <v>1</v>
      </c>
      <c r="U122" s="30" t="s">
        <v>19</v>
      </c>
      <c r="V122" s="97">
        <v>0</v>
      </c>
      <c r="W122" s="97">
        <f>V122*K122</f>
        <v>0</v>
      </c>
      <c r="X122" s="97">
        <v>0</v>
      </c>
      <c r="Y122" s="97">
        <f>X122*K122</f>
        <v>0</v>
      </c>
      <c r="Z122" s="97">
        <v>0</v>
      </c>
      <c r="AA122" s="97">
        <f>Z122*K122</f>
        <v>0</v>
      </c>
      <c r="AB122" s="98" t="s">
        <v>1</v>
      </c>
      <c r="AR122" s="13" t="s">
        <v>74</v>
      </c>
      <c r="AT122" s="13" t="s">
        <v>73</v>
      </c>
      <c r="AU122" s="13" t="s">
        <v>45</v>
      </c>
      <c r="AY122" s="13" t="s">
        <v>72</v>
      </c>
      <c r="BE122" s="99">
        <f>IF(U122="základní",N122,0)</f>
        <v>0</v>
      </c>
      <c r="BF122" s="99">
        <f>IF(U122="snížená",N122,0)</f>
        <v>0</v>
      </c>
      <c r="BG122" s="99">
        <f>IF(U122="zákl. přenesená",N122,0)</f>
        <v>0</v>
      </c>
      <c r="BH122" s="99">
        <f>IF(U122="sníž. přenesená",N122,0)</f>
        <v>0</v>
      </c>
      <c r="BI122" s="99">
        <f>IF(U122="nulová",N122,0)</f>
        <v>0</v>
      </c>
      <c r="BJ122" s="13" t="s">
        <v>37</v>
      </c>
      <c r="BK122" s="99">
        <f>ROUND(L122*K122,2)</f>
        <v>0</v>
      </c>
      <c r="BL122" s="13" t="s">
        <v>74</v>
      </c>
      <c r="BM122" s="13" t="s">
        <v>79</v>
      </c>
    </row>
    <row r="123" spans="2:65" s="1" customFormat="1" ht="25.5" customHeight="1" x14ac:dyDescent="0.3">
      <c r="B123" s="90"/>
      <c r="C123" s="91" t="s">
        <v>71</v>
      </c>
      <c r="D123" s="91" t="s">
        <v>73</v>
      </c>
      <c r="E123" s="92" t="s">
        <v>97</v>
      </c>
      <c r="F123" s="158" t="s">
        <v>98</v>
      </c>
      <c r="G123" s="158"/>
      <c r="H123" s="158"/>
      <c r="I123" s="158"/>
      <c r="J123" s="93" t="s">
        <v>86</v>
      </c>
      <c r="K123" s="94">
        <v>2123</v>
      </c>
      <c r="L123" s="159">
        <v>0</v>
      </c>
      <c r="M123" s="159"/>
      <c r="N123" s="159">
        <f>ROUND(L123*K123,2)</f>
        <v>0</v>
      </c>
      <c r="O123" s="159"/>
      <c r="P123" s="159"/>
      <c r="Q123" s="159"/>
      <c r="R123" s="95"/>
      <c r="T123" s="96" t="s">
        <v>1</v>
      </c>
      <c r="U123" s="30" t="s">
        <v>19</v>
      </c>
      <c r="V123" s="97">
        <v>0</v>
      </c>
      <c r="W123" s="97">
        <f>V123*K123</f>
        <v>0</v>
      </c>
      <c r="X123" s="97">
        <v>0</v>
      </c>
      <c r="Y123" s="97">
        <f>X123*K123</f>
        <v>0</v>
      </c>
      <c r="Z123" s="97">
        <v>0</v>
      </c>
      <c r="AA123" s="97">
        <f>Z123*K123</f>
        <v>0</v>
      </c>
      <c r="AB123" s="98" t="s">
        <v>1</v>
      </c>
      <c r="AR123" s="13" t="s">
        <v>74</v>
      </c>
      <c r="AT123" s="13" t="s">
        <v>73</v>
      </c>
      <c r="AU123" s="13" t="s">
        <v>45</v>
      </c>
      <c r="AY123" s="13" t="s">
        <v>72</v>
      </c>
      <c r="BE123" s="99">
        <f>IF(U123="základní",N123,0)</f>
        <v>0</v>
      </c>
      <c r="BF123" s="99">
        <f>IF(U123="snížená",N123,0)</f>
        <v>0</v>
      </c>
      <c r="BG123" s="99">
        <f>IF(U123="zákl. přenesená",N123,0)</f>
        <v>0</v>
      </c>
      <c r="BH123" s="99">
        <f>IF(U123="sníž. přenesená",N123,0)</f>
        <v>0</v>
      </c>
      <c r="BI123" s="99">
        <f>IF(U123="nulová",N123,0)</f>
        <v>0</v>
      </c>
      <c r="BJ123" s="13" t="s">
        <v>37</v>
      </c>
      <c r="BK123" s="99">
        <f>ROUND(L123*K123,2)</f>
        <v>0</v>
      </c>
      <c r="BL123" s="13" t="s">
        <v>74</v>
      </c>
      <c r="BM123" s="13" t="s">
        <v>80</v>
      </c>
    </row>
    <row r="124" spans="2:65" s="6" customFormat="1" ht="16.5" customHeight="1" x14ac:dyDescent="0.3">
      <c r="B124" s="100"/>
      <c r="C124" s="101"/>
      <c r="D124" s="101"/>
      <c r="E124" s="102" t="s">
        <v>1</v>
      </c>
      <c r="F124" s="166" t="s">
        <v>99</v>
      </c>
      <c r="G124" s="167"/>
      <c r="H124" s="167"/>
      <c r="I124" s="167"/>
      <c r="J124" s="101"/>
      <c r="K124" s="103">
        <v>2123</v>
      </c>
      <c r="L124" s="101"/>
      <c r="M124" s="101"/>
      <c r="N124" s="101"/>
      <c r="O124" s="101"/>
      <c r="P124" s="101"/>
      <c r="Q124" s="101"/>
      <c r="R124" s="104"/>
      <c r="T124" s="105"/>
      <c r="U124" s="101"/>
      <c r="V124" s="101"/>
      <c r="W124" s="101"/>
      <c r="X124" s="101"/>
      <c r="Y124" s="101"/>
      <c r="Z124" s="101"/>
      <c r="AA124" s="101"/>
      <c r="AB124" s="106"/>
      <c r="AT124" s="107" t="s">
        <v>77</v>
      </c>
      <c r="AU124" s="107" t="s">
        <v>45</v>
      </c>
      <c r="AV124" s="6" t="s">
        <v>45</v>
      </c>
      <c r="AW124" s="6" t="s">
        <v>14</v>
      </c>
      <c r="AX124" s="6" t="s">
        <v>36</v>
      </c>
      <c r="AY124" s="107" t="s">
        <v>72</v>
      </c>
    </row>
    <row r="125" spans="2:65" s="7" customFormat="1" ht="16.5" customHeight="1" x14ac:dyDescent="0.3">
      <c r="B125" s="108"/>
      <c r="C125" s="109"/>
      <c r="D125" s="109"/>
      <c r="E125" s="110" t="s">
        <v>1</v>
      </c>
      <c r="F125" s="168" t="s">
        <v>78</v>
      </c>
      <c r="G125" s="169"/>
      <c r="H125" s="169"/>
      <c r="I125" s="169"/>
      <c r="J125" s="109"/>
      <c r="K125" s="111">
        <v>2123</v>
      </c>
      <c r="L125" s="109"/>
      <c r="M125" s="109"/>
      <c r="N125" s="109"/>
      <c r="O125" s="109"/>
      <c r="P125" s="109"/>
      <c r="Q125" s="109"/>
      <c r="R125" s="112"/>
      <c r="T125" s="113"/>
      <c r="U125" s="109"/>
      <c r="V125" s="109"/>
      <c r="W125" s="109"/>
      <c r="X125" s="109"/>
      <c r="Y125" s="109"/>
      <c r="Z125" s="109"/>
      <c r="AA125" s="109"/>
      <c r="AB125" s="114"/>
      <c r="AT125" s="115" t="s">
        <v>77</v>
      </c>
      <c r="AU125" s="115" t="s">
        <v>45</v>
      </c>
      <c r="AV125" s="7" t="s">
        <v>74</v>
      </c>
      <c r="AW125" s="7" t="s">
        <v>14</v>
      </c>
      <c r="AX125" s="7" t="s">
        <v>37</v>
      </c>
      <c r="AY125" s="115" t="s">
        <v>72</v>
      </c>
    </row>
    <row r="126" spans="2:65" s="1" customFormat="1" ht="38.25" customHeight="1" x14ac:dyDescent="0.3">
      <c r="B126" s="90"/>
      <c r="C126" s="91" t="s">
        <v>76</v>
      </c>
      <c r="D126" s="91" t="s">
        <v>73</v>
      </c>
      <c r="E126" s="92" t="s">
        <v>100</v>
      </c>
      <c r="F126" s="158" t="s">
        <v>101</v>
      </c>
      <c r="G126" s="158"/>
      <c r="H126" s="158"/>
      <c r="I126" s="158"/>
      <c r="J126" s="93" t="s">
        <v>102</v>
      </c>
      <c r="K126" s="94">
        <v>17194</v>
      </c>
      <c r="L126" s="159">
        <v>0</v>
      </c>
      <c r="M126" s="159"/>
      <c r="N126" s="159">
        <f>ROUND(L126*K126,2)</f>
        <v>0</v>
      </c>
      <c r="O126" s="159"/>
      <c r="P126" s="159"/>
      <c r="Q126" s="159"/>
      <c r="R126" s="95"/>
      <c r="T126" s="96" t="s">
        <v>1</v>
      </c>
      <c r="U126" s="30" t="s">
        <v>19</v>
      </c>
      <c r="V126" s="97">
        <v>0</v>
      </c>
      <c r="W126" s="97">
        <f>V126*K126</f>
        <v>0</v>
      </c>
      <c r="X126" s="97">
        <v>0</v>
      </c>
      <c r="Y126" s="97">
        <f>X126*K126</f>
        <v>0</v>
      </c>
      <c r="Z126" s="97">
        <v>0</v>
      </c>
      <c r="AA126" s="97">
        <f>Z126*K126</f>
        <v>0</v>
      </c>
      <c r="AB126" s="98" t="s">
        <v>1</v>
      </c>
      <c r="AR126" s="13" t="s">
        <v>74</v>
      </c>
      <c r="AT126" s="13" t="s">
        <v>73</v>
      </c>
      <c r="AU126" s="13" t="s">
        <v>45</v>
      </c>
      <c r="AY126" s="13" t="s">
        <v>72</v>
      </c>
      <c r="BE126" s="99">
        <f>IF(U126="základní",N126,0)</f>
        <v>0</v>
      </c>
      <c r="BF126" s="99">
        <f>IF(U126="snížená",N126,0)</f>
        <v>0</v>
      </c>
      <c r="BG126" s="99">
        <f>IF(U126="zákl. přenesená",N126,0)</f>
        <v>0</v>
      </c>
      <c r="BH126" s="99">
        <f>IF(U126="sníž. přenesená",N126,0)</f>
        <v>0</v>
      </c>
      <c r="BI126" s="99">
        <f>IF(U126="nulová",N126,0)</f>
        <v>0</v>
      </c>
      <c r="BJ126" s="13" t="s">
        <v>37</v>
      </c>
      <c r="BK126" s="99">
        <f>ROUND(L126*K126,2)</f>
        <v>0</v>
      </c>
      <c r="BL126" s="13" t="s">
        <v>74</v>
      </c>
      <c r="BM126" s="13" t="s">
        <v>103</v>
      </c>
    </row>
    <row r="127" spans="2:65" s="6" customFormat="1" ht="16.5" customHeight="1" x14ac:dyDescent="0.3">
      <c r="B127" s="100"/>
      <c r="C127" s="101"/>
      <c r="D127" s="101"/>
      <c r="E127" s="102" t="s">
        <v>1</v>
      </c>
      <c r="F127" s="166" t="s">
        <v>104</v>
      </c>
      <c r="G127" s="167"/>
      <c r="H127" s="167"/>
      <c r="I127" s="167"/>
      <c r="J127" s="101"/>
      <c r="K127" s="103">
        <v>17194</v>
      </c>
      <c r="L127" s="101"/>
      <c r="M127" s="101"/>
      <c r="N127" s="101"/>
      <c r="O127" s="101"/>
      <c r="P127" s="101"/>
      <c r="Q127" s="101"/>
      <c r="R127" s="104"/>
      <c r="T127" s="105"/>
      <c r="U127" s="101"/>
      <c r="V127" s="101"/>
      <c r="W127" s="101"/>
      <c r="X127" s="101"/>
      <c r="Y127" s="101"/>
      <c r="Z127" s="101"/>
      <c r="AA127" s="101"/>
      <c r="AB127" s="106"/>
      <c r="AT127" s="107" t="s">
        <v>77</v>
      </c>
      <c r="AU127" s="107" t="s">
        <v>45</v>
      </c>
      <c r="AV127" s="6" t="s">
        <v>45</v>
      </c>
      <c r="AW127" s="6" t="s">
        <v>14</v>
      </c>
      <c r="AX127" s="6" t="s">
        <v>36</v>
      </c>
      <c r="AY127" s="107" t="s">
        <v>72</v>
      </c>
    </row>
    <row r="128" spans="2:65" s="7" customFormat="1" ht="16.5" customHeight="1" x14ac:dyDescent="0.3">
      <c r="B128" s="108"/>
      <c r="C128" s="109"/>
      <c r="D128" s="109"/>
      <c r="E128" s="110" t="s">
        <v>1</v>
      </c>
      <c r="F128" s="168" t="s">
        <v>78</v>
      </c>
      <c r="G128" s="169"/>
      <c r="H128" s="169"/>
      <c r="I128" s="169"/>
      <c r="J128" s="109"/>
      <c r="K128" s="111">
        <v>17194</v>
      </c>
      <c r="L128" s="109"/>
      <c r="M128" s="109"/>
      <c r="N128" s="109"/>
      <c r="O128" s="109"/>
      <c r="P128" s="109"/>
      <c r="Q128" s="109"/>
      <c r="R128" s="112"/>
      <c r="T128" s="113"/>
      <c r="U128" s="109"/>
      <c r="V128" s="109"/>
      <c r="W128" s="109"/>
      <c r="X128" s="109"/>
      <c r="Y128" s="109"/>
      <c r="Z128" s="109"/>
      <c r="AA128" s="109"/>
      <c r="AB128" s="114"/>
      <c r="AT128" s="115" t="s">
        <v>77</v>
      </c>
      <c r="AU128" s="115" t="s">
        <v>45</v>
      </c>
      <c r="AV128" s="7" t="s">
        <v>74</v>
      </c>
      <c r="AW128" s="7" t="s">
        <v>14</v>
      </c>
      <c r="AX128" s="7" t="s">
        <v>37</v>
      </c>
      <c r="AY128" s="115" t="s">
        <v>72</v>
      </c>
    </row>
    <row r="129" spans="2:65" s="1" customFormat="1" ht="25.5" customHeight="1" x14ac:dyDescent="0.3">
      <c r="B129" s="90"/>
      <c r="C129" s="91" t="s">
        <v>105</v>
      </c>
      <c r="D129" s="91" t="s">
        <v>73</v>
      </c>
      <c r="E129" s="92" t="s">
        <v>106</v>
      </c>
      <c r="F129" s="158" t="s">
        <v>107</v>
      </c>
      <c r="G129" s="158"/>
      <c r="H129" s="158"/>
      <c r="I129" s="158"/>
      <c r="J129" s="93" t="s">
        <v>102</v>
      </c>
      <c r="K129" s="94">
        <v>17194</v>
      </c>
      <c r="L129" s="159">
        <v>0</v>
      </c>
      <c r="M129" s="159"/>
      <c r="N129" s="159">
        <f>ROUND(L129*K129,2)</f>
        <v>0</v>
      </c>
      <c r="O129" s="159"/>
      <c r="P129" s="159"/>
      <c r="Q129" s="159"/>
      <c r="R129" s="95"/>
      <c r="T129" s="96" t="s">
        <v>1</v>
      </c>
      <c r="U129" s="116" t="s">
        <v>19</v>
      </c>
      <c r="V129" s="117">
        <v>0</v>
      </c>
      <c r="W129" s="117">
        <f>V129*K129</f>
        <v>0</v>
      </c>
      <c r="X129" s="117">
        <v>0</v>
      </c>
      <c r="Y129" s="117">
        <f>X129*K129</f>
        <v>0</v>
      </c>
      <c r="Z129" s="117">
        <v>0</v>
      </c>
      <c r="AA129" s="117">
        <f>Z129*K129</f>
        <v>0</v>
      </c>
      <c r="AB129" s="118" t="s">
        <v>1</v>
      </c>
      <c r="AR129" s="13" t="s">
        <v>74</v>
      </c>
      <c r="AT129" s="13" t="s">
        <v>73</v>
      </c>
      <c r="AU129" s="13" t="s">
        <v>45</v>
      </c>
      <c r="AY129" s="13" t="s">
        <v>72</v>
      </c>
      <c r="BE129" s="99">
        <f>IF(U129="základní",N129,0)</f>
        <v>0</v>
      </c>
      <c r="BF129" s="99">
        <f>IF(U129="snížená",N129,0)</f>
        <v>0</v>
      </c>
      <c r="BG129" s="99">
        <f>IF(U129="zákl. přenesená",N129,0)</f>
        <v>0</v>
      </c>
      <c r="BH129" s="99">
        <f>IF(U129="sníž. přenesená",N129,0)</f>
        <v>0</v>
      </c>
      <c r="BI129" s="99">
        <f>IF(U129="nulová",N129,0)</f>
        <v>0</v>
      </c>
      <c r="BJ129" s="13" t="s">
        <v>37</v>
      </c>
      <c r="BK129" s="99">
        <f>ROUND(L129*K129,2)</f>
        <v>0</v>
      </c>
      <c r="BL129" s="13" t="s">
        <v>74</v>
      </c>
      <c r="BM129" s="13" t="s">
        <v>108</v>
      </c>
    </row>
    <row r="130" spans="2:65" s="1" customFormat="1" ht="6.95" customHeight="1" x14ac:dyDescent="0.3"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2"/>
    </row>
  </sheetData>
  <mergeCells count="85">
    <mergeCell ref="H1:K1"/>
    <mergeCell ref="S2:AC2"/>
    <mergeCell ref="F127:I127"/>
    <mergeCell ref="F128:I128"/>
    <mergeCell ref="F129:I129"/>
    <mergeCell ref="L129:M129"/>
    <mergeCell ref="N129:Q129"/>
    <mergeCell ref="F124:I124"/>
    <mergeCell ref="F125:I125"/>
    <mergeCell ref="F126:I126"/>
    <mergeCell ref="L126:M126"/>
    <mergeCell ref="N126:Q126"/>
    <mergeCell ref="F121:I121"/>
    <mergeCell ref="F122:I122"/>
    <mergeCell ref="L122:M122"/>
    <mergeCell ref="N122:Q122"/>
    <mergeCell ref="F123:I123"/>
    <mergeCell ref="L123:M123"/>
    <mergeCell ref="N123:Q123"/>
    <mergeCell ref="N118:Q118"/>
    <mergeCell ref="F119:I119"/>
    <mergeCell ref="L119:M119"/>
    <mergeCell ref="N119:Q119"/>
    <mergeCell ref="F120:I120"/>
    <mergeCell ref="F115:I115"/>
    <mergeCell ref="F116:I116"/>
    <mergeCell ref="F117:I117"/>
    <mergeCell ref="F118:I118"/>
    <mergeCell ref="L118:M118"/>
    <mergeCell ref="F110:I110"/>
    <mergeCell ref="L110:M110"/>
    <mergeCell ref="N110:Q110"/>
    <mergeCell ref="F114:I114"/>
    <mergeCell ref="L114:M114"/>
    <mergeCell ref="N114:Q114"/>
    <mergeCell ref="N111:Q111"/>
    <mergeCell ref="N112:Q112"/>
    <mergeCell ref="N113:Q113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1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 02 - Terénní úpra - SO...</vt:lpstr>
      <vt:lpstr>'SO 02 - Terénní úpra - SO...'!Oblast_tisku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Magda-PC\Magda</dc:creator>
  <cp:lastModifiedBy>Martin Mati</cp:lastModifiedBy>
  <dcterms:created xsi:type="dcterms:W3CDTF">2018-02-27T06:55:52Z</dcterms:created>
  <dcterms:modified xsi:type="dcterms:W3CDTF">2018-04-04T05:55:34Z</dcterms:modified>
</cp:coreProperties>
</file>